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omments1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suomenurheiluliittosulry-my.sharepoint.com/personal/mika_muukka_sul_fi/Documents/Tiedostot/Kilpailu/Olosuhdeasiat/Välineet ja varusteet/"/>
    </mc:Choice>
  </mc:AlternateContent>
  <xr:revisionPtr revIDLastSave="31" documentId="13_ncr:1_{EAC5D106-C0F3-4D57-B1A0-F6FB8B8FC143}" xr6:coauthVersionLast="47" xr6:coauthVersionMax="47" xr10:uidLastSave="{11558646-8FD8-44F8-A931-FF603B5F5364}"/>
  <bookViews>
    <workbookView xWindow="-110" yWindow="-110" windowWidth="19420" windowHeight="11500" tabRatio="904" xr2:uid="{00000000-000D-0000-FFFF-FFFF00000000}"/>
  </bookViews>
  <sheets>
    <sheet name="Ohjeet" sheetId="1" r:id="rId1"/>
    <sheet name="JavKeih" sheetId="2" r:id="rId2"/>
    <sheet name="JavKeiPK" sheetId="3" r:id="rId3"/>
    <sheet name="DisKie" sheetId="6" r:id="rId4"/>
    <sheet name="DisKiekPK" sheetId="7" r:id="rId5"/>
    <sheet name="HamMou" sheetId="10" r:id="rId6"/>
    <sheet name="HamMouPK" sheetId="11" r:id="rId7"/>
    <sheet name="ShotpKuu" sheetId="14" r:id="rId8"/>
    <sheet name="ShotpKuuPK" sheetId="15" r:id="rId9"/>
    <sheet name="WeiPain" sheetId="18" r:id="rId10"/>
    <sheet name="WeiPainPK" sheetId="19" r:id="rId11"/>
    <sheet name="Kilpailijat" sheetId="22" r:id="rId12"/>
    <sheet name="Yht_veto" sheetId="23" r:id="rId13"/>
    <sheet name="Mitat" sheetId="24" r:id="rId14"/>
  </sheets>
  <definedNames>
    <definedName name="_1._Yleistä" localSheetId="0">Ohjeet!$A$20</definedName>
    <definedName name="_10._Piilotetut_rivit_ja_sarakkeet" localSheetId="0">Ohjeet!$A$51</definedName>
    <definedName name="_11._Kiinnitetyt_ruudut" localSheetId="0">Ohjeet!$A$54</definedName>
    <definedName name="_12._Yhteenvedot">Ohjeet!$A$56</definedName>
    <definedName name="_14._Vaihtoehto_monenkokoisille_välineille" localSheetId="0">Ohjeet!$A$68</definedName>
    <definedName name="_15._Rivien_lisääminen_tallennustaulukkkoon" localSheetId="0">Ohjeet!$A$73</definedName>
    <definedName name="_16.__Latojan_huomautuksia" localSheetId="0">Ohjeet!$A$76</definedName>
    <definedName name="_2._Sarjan_valinta">Ohjeet!$A$24</definedName>
    <definedName name="_3._Kilpailijat" localSheetId="0">Ohjeet!$A$26</definedName>
    <definedName name="_4._Tallennustaulukot" localSheetId="0">Ohjeet!$A$29</definedName>
    <definedName name="_5._Mittauspöytäkirjat" localSheetId="0">Ohjeet!$A$33</definedName>
    <definedName name="_6._Taulukoiden_kopioiminen" localSheetId="0">Ohjeet!$A$35</definedName>
    <definedName name="_7._Taulukoiden_suojaaminen" localSheetId="0">Ohjeet!$A$39</definedName>
    <definedName name="_8._Tietojen_kelpoisuuden_tarkistaminen" localSheetId="0">Ohjeet!$A$43</definedName>
    <definedName name="_9._Tallennustaulukon_tulostaminen" localSheetId="0">Ohjeet!$A$45</definedName>
    <definedName name="_FilterDatabase" localSheetId="3" hidden="1">DisKie!$A$7:$V$7</definedName>
    <definedName name="_FilterDatabase" localSheetId="5" hidden="1">HamMou!$A$6:$V$6</definedName>
    <definedName name="_FilterDatabase" localSheetId="1" hidden="1">JavKeih!$A$8:$AK$8</definedName>
    <definedName name="_FilterDatabase" localSheetId="7" hidden="1">ShotpKuu!$A$7:$S$7</definedName>
    <definedName name="_FilterDatabase" localSheetId="9" hidden="1">WeiPain!$A$6:$T$6</definedName>
    <definedName name="Hylkäyssyyt">Yht_veto!#REF!</definedName>
    <definedName name="Linkkejä" localSheetId="0">Ohjeet!$A$58</definedName>
    <definedName name="Ohjeiden_alku">Ohjeet!$A$1</definedName>
    <definedName name="_xlnm.Print_Area" localSheetId="4">DisKiekPK!$A$1:$D$52</definedName>
    <definedName name="_xlnm.Print_Area" localSheetId="6">HamMouPK!$A$1:$D$48</definedName>
    <definedName name="_xlnm.Print_Area" localSheetId="2">JavKeiPK!$A$1:$E$53</definedName>
    <definedName name="_xlnm.Print_Titles" localSheetId="5">"[MMou.$A$2]:mmou.$xfd$6"</definedName>
    <definedName name="_xlnm.Print_Titles" localSheetId="9">"[MPain.$A$2]:mpain.$xfd$6"</definedName>
  </definedNames>
  <calcPr calcId="191029"/>
  <pivotCaches>
    <pivotCache cacheId="0" r:id="rId15"/>
    <pivotCache cacheId="12" r:id="rId16"/>
    <pivotCache cacheId="21" r:id="rId17"/>
    <pivotCache cacheId="30" r:id="rId1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3" i="11" l="1"/>
  <c r="C106" i="14"/>
  <c r="C105" i="14"/>
  <c r="C104" i="14"/>
  <c r="C103" i="14"/>
  <c r="C102" i="14"/>
  <c r="C101" i="14"/>
  <c r="C100" i="14"/>
  <c r="C99" i="14"/>
  <c r="C98" i="14"/>
  <c r="C97" i="14"/>
  <c r="C96" i="14"/>
  <c r="C95" i="14"/>
  <c r="C94" i="14"/>
  <c r="C93" i="14"/>
  <c r="C92" i="14"/>
  <c r="C91" i="14"/>
  <c r="C90" i="14"/>
  <c r="C89" i="14"/>
  <c r="C88" i="14"/>
  <c r="C87" i="14"/>
  <c r="C86" i="14"/>
  <c r="C85" i="14"/>
  <c r="C84" i="14"/>
  <c r="C83" i="14"/>
  <c r="C82" i="14"/>
  <c r="C81" i="14"/>
  <c r="C80" i="14"/>
  <c r="C79" i="14"/>
  <c r="C78" i="14"/>
  <c r="C77" i="14"/>
  <c r="C76" i="14"/>
  <c r="C75" i="14"/>
  <c r="C74" i="14"/>
  <c r="C73" i="14"/>
  <c r="C72" i="14"/>
  <c r="C71" i="14"/>
  <c r="C70" i="14"/>
  <c r="C69" i="14"/>
  <c r="C68" i="14"/>
  <c r="C67" i="14"/>
  <c r="C66" i="14"/>
  <c r="C65" i="14"/>
  <c r="C64" i="14"/>
  <c r="C63" i="14"/>
  <c r="C62" i="14"/>
  <c r="C61" i="14"/>
  <c r="C60" i="14"/>
  <c r="C59" i="14"/>
  <c r="C58" i="14"/>
  <c r="C57" i="14"/>
  <c r="C56" i="14"/>
  <c r="C55" i="14"/>
  <c r="C54" i="14"/>
  <c r="C53" i="14"/>
  <c r="C52" i="14"/>
  <c r="C51" i="14"/>
  <c r="C50" i="14"/>
  <c r="C49" i="14"/>
  <c r="C48" i="14"/>
  <c r="C47" i="14"/>
  <c r="C46" i="14"/>
  <c r="C45" i="14"/>
  <c r="C44" i="14"/>
  <c r="C43" i="14"/>
  <c r="C42" i="14"/>
  <c r="C41" i="14"/>
  <c r="C40" i="14"/>
  <c r="C39" i="14"/>
  <c r="C38" i="14"/>
  <c r="C37" i="14"/>
  <c r="C36" i="14"/>
  <c r="C35" i="14"/>
  <c r="C34" i="14"/>
  <c r="C106" i="10"/>
  <c r="C105" i="10"/>
  <c r="C104" i="10"/>
  <c r="C103" i="10"/>
  <c r="C102" i="10"/>
  <c r="C101" i="10"/>
  <c r="C100" i="10"/>
  <c r="C99" i="10"/>
  <c r="C98" i="10"/>
  <c r="C97" i="10"/>
  <c r="C96" i="10"/>
  <c r="C95" i="10"/>
  <c r="C94" i="10"/>
  <c r="C93" i="10"/>
  <c r="C92" i="10"/>
  <c r="C91" i="10"/>
  <c r="C90" i="10"/>
  <c r="C89" i="10"/>
  <c r="C88" i="10"/>
  <c r="C87" i="10"/>
  <c r="C86" i="10"/>
  <c r="C85" i="10"/>
  <c r="C84" i="10"/>
  <c r="C83" i="10"/>
  <c r="C82" i="10"/>
  <c r="C81" i="10"/>
  <c r="C80" i="10"/>
  <c r="C79" i="10"/>
  <c r="C78" i="10"/>
  <c r="C77" i="10"/>
  <c r="C76" i="10"/>
  <c r="C75" i="10"/>
  <c r="C74" i="10"/>
  <c r="C73" i="10"/>
  <c r="C72" i="10"/>
  <c r="C71" i="10"/>
  <c r="C70" i="10"/>
  <c r="C69" i="10"/>
  <c r="C68" i="10"/>
  <c r="C67" i="10"/>
  <c r="C66" i="10"/>
  <c r="C65" i="10"/>
  <c r="C64" i="10"/>
  <c r="C63" i="10"/>
  <c r="C62" i="10"/>
  <c r="C61" i="10"/>
  <c r="C60" i="10"/>
  <c r="C59" i="10"/>
  <c r="C58" i="10"/>
  <c r="C57" i="10"/>
  <c r="C56" i="10"/>
  <c r="C55" i="10"/>
  <c r="C54" i="10"/>
  <c r="C53" i="10"/>
  <c r="C52" i="10"/>
  <c r="C51" i="10"/>
  <c r="C50" i="10"/>
  <c r="C49" i="10"/>
  <c r="C48" i="10"/>
  <c r="C47" i="10"/>
  <c r="C46" i="10"/>
  <c r="C45" i="10"/>
  <c r="C44" i="10"/>
  <c r="C43" i="10"/>
  <c r="C42" i="10"/>
  <c r="C41" i="10"/>
  <c r="C40" i="10"/>
  <c r="C39" i="10"/>
  <c r="C38" i="10"/>
  <c r="C37" i="10"/>
  <c r="C36" i="10"/>
  <c r="C35" i="10"/>
  <c r="C34" i="10"/>
  <c r="C33" i="10"/>
  <c r="C32" i="10"/>
  <c r="C31" i="10"/>
  <c r="C30" i="10"/>
  <c r="C29" i="10"/>
  <c r="C28" i="10"/>
  <c r="C27" i="10"/>
  <c r="C26" i="10"/>
  <c r="C25" i="10"/>
  <c r="C24" i="10"/>
  <c r="C23" i="10"/>
  <c r="C22" i="10"/>
  <c r="C21" i="10"/>
  <c r="C20" i="10"/>
  <c r="C19" i="10"/>
  <c r="C18" i="10"/>
  <c r="C17" i="10"/>
  <c r="C16" i="10"/>
  <c r="C15" i="10"/>
  <c r="C14" i="10"/>
  <c r="C13" i="10"/>
  <c r="C12" i="10"/>
  <c r="C11" i="10"/>
  <c r="C10" i="10"/>
  <c r="C9" i="10"/>
  <c r="C8" i="10"/>
  <c r="C107" i="6"/>
  <c r="C106" i="6"/>
  <c r="C105" i="6"/>
  <c r="C104" i="6"/>
  <c r="C103" i="6"/>
  <c r="C102" i="6"/>
  <c r="C101" i="6"/>
  <c r="C100" i="6"/>
  <c r="C99" i="6"/>
  <c r="C98" i="6"/>
  <c r="C97" i="6"/>
  <c r="C96" i="6"/>
  <c r="C95" i="6"/>
  <c r="C94" i="6"/>
  <c r="C93" i="6"/>
  <c r="C92" i="6"/>
  <c r="C91" i="6"/>
  <c r="C90" i="6"/>
  <c r="C89" i="6"/>
  <c r="C88" i="6"/>
  <c r="C87" i="6"/>
  <c r="C86" i="6"/>
  <c r="C85" i="6"/>
  <c r="C84" i="6"/>
  <c r="C83" i="6"/>
  <c r="C82" i="6"/>
  <c r="C81" i="6"/>
  <c r="C80" i="6"/>
  <c r="C79" i="6"/>
  <c r="C78" i="6"/>
  <c r="C77" i="6"/>
  <c r="C76" i="6"/>
  <c r="C75" i="6"/>
  <c r="C74" i="6"/>
  <c r="C73" i="6"/>
  <c r="C72" i="6"/>
  <c r="C71" i="6"/>
  <c r="C70" i="6"/>
  <c r="C69" i="6"/>
  <c r="C68" i="6"/>
  <c r="C67" i="6"/>
  <c r="C66" i="6"/>
  <c r="C65" i="6"/>
  <c r="C64" i="6"/>
  <c r="C63" i="6"/>
  <c r="C62" i="6"/>
  <c r="C61" i="6"/>
  <c r="C60" i="6"/>
  <c r="C59" i="6"/>
  <c r="C58" i="6"/>
  <c r="C57" i="6"/>
  <c r="C56" i="6"/>
  <c r="C55" i="6"/>
  <c r="C54" i="6"/>
  <c r="C53" i="6"/>
  <c r="C52" i="6"/>
  <c r="C51" i="6"/>
  <c r="C50" i="6"/>
  <c r="C49" i="6"/>
  <c r="C48" i="6"/>
  <c r="C47" i="6"/>
  <c r="C46" i="6"/>
  <c r="C45" i="6"/>
  <c r="C44" i="6"/>
  <c r="C43" i="6"/>
  <c r="C42" i="6"/>
  <c r="C41" i="6"/>
  <c r="C40" i="6"/>
  <c r="C39" i="6"/>
  <c r="C38" i="6"/>
  <c r="C37" i="6"/>
  <c r="C3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106" i="18" l="1"/>
  <c r="C105" i="18"/>
  <c r="C104" i="18"/>
  <c r="C103" i="18"/>
  <c r="C102" i="18"/>
  <c r="C101" i="18"/>
  <c r="C100" i="18"/>
  <c r="C99" i="18"/>
  <c r="C98" i="18"/>
  <c r="C97" i="18"/>
  <c r="C96" i="18"/>
  <c r="C95" i="18"/>
  <c r="C94" i="18"/>
  <c r="C93" i="18"/>
  <c r="C92" i="18"/>
  <c r="C91" i="18"/>
  <c r="C90" i="18"/>
  <c r="C89" i="18"/>
  <c r="C88" i="18"/>
  <c r="C87" i="18"/>
  <c r="C86" i="18"/>
  <c r="C85" i="18"/>
  <c r="C84" i="18"/>
  <c r="C83" i="18"/>
  <c r="C82" i="18"/>
  <c r="C81" i="18"/>
  <c r="C80" i="18"/>
  <c r="C79" i="18"/>
  <c r="C78" i="18"/>
  <c r="C77" i="18"/>
  <c r="C76" i="18"/>
  <c r="C75" i="18"/>
  <c r="C74" i="18"/>
  <c r="C73" i="18"/>
  <c r="C72" i="18"/>
  <c r="C71" i="18"/>
  <c r="C70" i="18"/>
  <c r="C69" i="18"/>
  <c r="C68" i="18"/>
  <c r="C67" i="18"/>
  <c r="C66" i="18"/>
  <c r="C65" i="18"/>
  <c r="C64" i="18"/>
  <c r="C63" i="18"/>
  <c r="C62" i="18"/>
  <c r="C61" i="18"/>
  <c r="C60" i="18"/>
  <c r="C59" i="18"/>
  <c r="C58" i="18"/>
  <c r="C57" i="18"/>
  <c r="C56" i="18"/>
  <c r="C55" i="18"/>
  <c r="C54" i="18"/>
  <c r="C53" i="18"/>
  <c r="C52" i="18"/>
  <c r="C51" i="18"/>
  <c r="C50" i="18"/>
  <c r="C49" i="18"/>
  <c r="C48" i="18"/>
  <c r="C47" i="18"/>
  <c r="C46" i="18"/>
  <c r="C45" i="18"/>
  <c r="C44" i="18"/>
  <c r="C43" i="18"/>
  <c r="C42" i="18"/>
  <c r="C41" i="18"/>
  <c r="C40" i="18"/>
  <c r="C39" i="18"/>
  <c r="C38" i="18"/>
  <c r="C37" i="18"/>
  <c r="C36" i="18"/>
  <c r="C35" i="18"/>
  <c r="C34" i="18"/>
  <c r="C33" i="18"/>
  <c r="C32" i="18"/>
  <c r="C31" i="18"/>
  <c r="C30" i="18"/>
  <c r="C29" i="18"/>
  <c r="C28" i="18"/>
  <c r="C27" i="18"/>
  <c r="C26" i="18"/>
  <c r="C25" i="18"/>
  <c r="C24" i="18"/>
  <c r="C23" i="18"/>
  <c r="C22" i="18"/>
  <c r="C21" i="18"/>
  <c r="C20" i="18"/>
  <c r="C19" i="18"/>
  <c r="C18" i="18"/>
  <c r="C17" i="18"/>
  <c r="C16" i="18"/>
  <c r="C15" i="18"/>
  <c r="C14" i="18"/>
  <c r="C13" i="18"/>
  <c r="C12" i="18"/>
  <c r="C11" i="18"/>
  <c r="C10" i="18"/>
  <c r="C9" i="18"/>
  <c r="C8" i="18"/>
  <c r="B32" i="19" l="1"/>
  <c r="A24" i="19"/>
  <c r="B21" i="19"/>
  <c r="C20" i="19"/>
  <c r="C19" i="19"/>
  <c r="A14" i="19"/>
  <c r="C12" i="19"/>
  <c r="C11" i="19"/>
  <c r="C10" i="19"/>
  <c r="C9" i="19"/>
  <c r="C7" i="19"/>
  <c r="C6" i="19"/>
  <c r="C5" i="19"/>
  <c r="C4" i="19"/>
  <c r="H5" i="14"/>
  <c r="H4" i="14"/>
  <c r="G4" i="14"/>
  <c r="B31" i="15"/>
  <c r="A23" i="15"/>
  <c r="B20" i="15"/>
  <c r="A13" i="15"/>
  <c r="C19" i="15"/>
  <c r="C18" i="15"/>
  <c r="C11" i="15"/>
  <c r="C10" i="15"/>
  <c r="C9" i="15"/>
  <c r="C7" i="15"/>
  <c r="C6" i="15"/>
  <c r="C5" i="15"/>
  <c r="C4" i="15"/>
  <c r="D1" i="23" l="1"/>
  <c r="E1" i="18"/>
  <c r="AJ108" i="2" l="1"/>
  <c r="AI108" i="2"/>
  <c r="AF108" i="2"/>
  <c r="S108" i="2"/>
  <c r="T108" i="2" s="1"/>
  <c r="L108" i="2"/>
  <c r="AJ107" i="2"/>
  <c r="AI107" i="2"/>
  <c r="AF107" i="2"/>
  <c r="S107" i="2"/>
  <c r="T107" i="2" s="1"/>
  <c r="L107" i="2"/>
  <c r="AJ106" i="2"/>
  <c r="AI106" i="2"/>
  <c r="AF106" i="2"/>
  <c r="S106" i="2"/>
  <c r="T106" i="2" s="1"/>
  <c r="L106" i="2"/>
  <c r="AJ105" i="2"/>
  <c r="AI105" i="2"/>
  <c r="AF105" i="2"/>
  <c r="S105" i="2"/>
  <c r="T105" i="2" s="1"/>
  <c r="L105" i="2"/>
  <c r="AJ104" i="2"/>
  <c r="AI104" i="2"/>
  <c r="AF104" i="2"/>
  <c r="S104" i="2"/>
  <c r="T104" i="2" s="1"/>
  <c r="L104" i="2"/>
  <c r="AJ103" i="2"/>
  <c r="AI103" i="2"/>
  <c r="AF103" i="2"/>
  <c r="S103" i="2"/>
  <c r="T103" i="2" s="1"/>
  <c r="L103" i="2"/>
  <c r="AJ102" i="2"/>
  <c r="AI102" i="2"/>
  <c r="AF102" i="2"/>
  <c r="S102" i="2"/>
  <c r="T102" i="2" s="1"/>
  <c r="L102" i="2"/>
  <c r="AJ101" i="2"/>
  <c r="AI101" i="2"/>
  <c r="AF101" i="2"/>
  <c r="S101" i="2"/>
  <c r="T101" i="2" s="1"/>
  <c r="L101" i="2"/>
  <c r="AJ100" i="2"/>
  <c r="AI100" i="2"/>
  <c r="AF100" i="2"/>
  <c r="S100" i="2"/>
  <c r="T100" i="2" s="1"/>
  <c r="L100" i="2"/>
  <c r="AJ99" i="2"/>
  <c r="AI99" i="2"/>
  <c r="AF99" i="2"/>
  <c r="S99" i="2"/>
  <c r="T99" i="2" s="1"/>
  <c r="L99" i="2"/>
  <c r="AJ98" i="2"/>
  <c r="AI98" i="2"/>
  <c r="AF98" i="2"/>
  <c r="S98" i="2"/>
  <c r="T98" i="2" s="1"/>
  <c r="L98" i="2"/>
  <c r="AJ97" i="2"/>
  <c r="AI97" i="2"/>
  <c r="AF97" i="2"/>
  <c r="S97" i="2"/>
  <c r="T97" i="2" s="1"/>
  <c r="L97" i="2"/>
  <c r="AJ96" i="2"/>
  <c r="AI96" i="2"/>
  <c r="AF96" i="2"/>
  <c r="T96" i="2"/>
  <c r="S96" i="2"/>
  <c r="L96" i="2"/>
  <c r="AJ95" i="2"/>
  <c r="AI95" i="2"/>
  <c r="AF95" i="2"/>
  <c r="S95" i="2"/>
  <c r="T95" i="2" s="1"/>
  <c r="L95" i="2"/>
  <c r="AJ94" i="2"/>
  <c r="AI94" i="2"/>
  <c r="AF94" i="2"/>
  <c r="S94" i="2"/>
  <c r="T94" i="2" s="1"/>
  <c r="L94" i="2"/>
  <c r="AJ93" i="2"/>
  <c r="AI93" i="2"/>
  <c r="AF93" i="2"/>
  <c r="S93" i="2"/>
  <c r="T93" i="2" s="1"/>
  <c r="L93" i="2"/>
  <c r="AJ92" i="2"/>
  <c r="AI92" i="2"/>
  <c r="AF92" i="2"/>
  <c r="S92" i="2"/>
  <c r="T92" i="2" s="1"/>
  <c r="L92" i="2"/>
  <c r="AJ91" i="2"/>
  <c r="AI91" i="2"/>
  <c r="AF91" i="2"/>
  <c r="S91" i="2"/>
  <c r="T91" i="2" s="1"/>
  <c r="L91" i="2"/>
  <c r="AJ90" i="2"/>
  <c r="AI90" i="2"/>
  <c r="AF90" i="2"/>
  <c r="S90" i="2"/>
  <c r="T90" i="2" s="1"/>
  <c r="L90" i="2"/>
  <c r="AJ89" i="2"/>
  <c r="AI89" i="2"/>
  <c r="AF89" i="2"/>
  <c r="S89" i="2"/>
  <c r="T89" i="2" s="1"/>
  <c r="L89" i="2"/>
  <c r="AJ88" i="2"/>
  <c r="AI88" i="2"/>
  <c r="AF88" i="2"/>
  <c r="S88" i="2"/>
  <c r="T88" i="2" s="1"/>
  <c r="L88" i="2"/>
  <c r="AJ87" i="2"/>
  <c r="AI87" i="2"/>
  <c r="AF87" i="2"/>
  <c r="S87" i="2"/>
  <c r="T87" i="2" s="1"/>
  <c r="L87" i="2"/>
  <c r="AJ86" i="2"/>
  <c r="AI86" i="2"/>
  <c r="AF86" i="2"/>
  <c r="S86" i="2"/>
  <c r="T86" i="2" s="1"/>
  <c r="L86" i="2"/>
  <c r="AJ85" i="2"/>
  <c r="AI85" i="2"/>
  <c r="AF85" i="2"/>
  <c r="S85" i="2"/>
  <c r="T85" i="2" s="1"/>
  <c r="L85" i="2"/>
  <c r="AJ84" i="2"/>
  <c r="AI84" i="2"/>
  <c r="AF84" i="2"/>
  <c r="T84" i="2"/>
  <c r="S84" i="2"/>
  <c r="L84" i="2"/>
  <c r="AJ83" i="2"/>
  <c r="AI83" i="2"/>
  <c r="AF83" i="2"/>
  <c r="S83" i="2"/>
  <c r="T83" i="2" s="1"/>
  <c r="L83" i="2"/>
  <c r="AJ82" i="2"/>
  <c r="AI82" i="2"/>
  <c r="AF82" i="2"/>
  <c r="S82" i="2"/>
  <c r="T82" i="2" s="1"/>
  <c r="L82" i="2"/>
  <c r="AJ81" i="2"/>
  <c r="AI81" i="2"/>
  <c r="AF81" i="2"/>
  <c r="S81" i="2"/>
  <c r="T81" i="2" s="1"/>
  <c r="L81" i="2"/>
  <c r="AJ80" i="2"/>
  <c r="AI80" i="2"/>
  <c r="AF80" i="2"/>
  <c r="S80" i="2"/>
  <c r="T80" i="2" s="1"/>
  <c r="L80" i="2"/>
  <c r="AJ79" i="2"/>
  <c r="AI79" i="2"/>
  <c r="AF79" i="2"/>
  <c r="S79" i="2"/>
  <c r="T79" i="2" s="1"/>
  <c r="L79" i="2"/>
  <c r="AJ78" i="2"/>
  <c r="AI78" i="2"/>
  <c r="AF78" i="2"/>
  <c r="S78" i="2"/>
  <c r="T78" i="2" s="1"/>
  <c r="L78" i="2"/>
  <c r="AJ77" i="2"/>
  <c r="AI77" i="2"/>
  <c r="AF77" i="2"/>
  <c r="S77" i="2"/>
  <c r="T77" i="2" s="1"/>
  <c r="L77" i="2"/>
  <c r="AJ76" i="2"/>
  <c r="AI76" i="2"/>
  <c r="AF76" i="2"/>
  <c r="S76" i="2"/>
  <c r="T76" i="2" s="1"/>
  <c r="L76" i="2"/>
  <c r="AJ75" i="2"/>
  <c r="AI75" i="2"/>
  <c r="AF75" i="2"/>
  <c r="S75" i="2"/>
  <c r="T75" i="2" s="1"/>
  <c r="L75" i="2"/>
  <c r="AJ74" i="2"/>
  <c r="AI74" i="2"/>
  <c r="AF74" i="2"/>
  <c r="S74" i="2"/>
  <c r="T74" i="2" s="1"/>
  <c r="L74" i="2"/>
  <c r="AJ73" i="2"/>
  <c r="AI73" i="2"/>
  <c r="AF73" i="2"/>
  <c r="S73" i="2"/>
  <c r="T73" i="2" s="1"/>
  <c r="L73" i="2"/>
  <c r="AJ72" i="2"/>
  <c r="AI72" i="2"/>
  <c r="AF72" i="2"/>
  <c r="S72" i="2"/>
  <c r="T72" i="2" s="1"/>
  <c r="L72" i="2"/>
  <c r="AJ71" i="2"/>
  <c r="AI71" i="2"/>
  <c r="AF71" i="2"/>
  <c r="S71" i="2"/>
  <c r="T71" i="2" s="1"/>
  <c r="L71" i="2"/>
  <c r="AJ70" i="2"/>
  <c r="AI70" i="2"/>
  <c r="AF70" i="2"/>
  <c r="S70" i="2"/>
  <c r="T70" i="2" s="1"/>
  <c r="L70" i="2"/>
  <c r="AJ69" i="2"/>
  <c r="AI69" i="2"/>
  <c r="AF69" i="2"/>
  <c r="S69" i="2"/>
  <c r="T69" i="2" s="1"/>
  <c r="L69" i="2"/>
  <c r="AJ68" i="2"/>
  <c r="AI68" i="2"/>
  <c r="AF68" i="2"/>
  <c r="T68" i="2"/>
  <c r="S68" i="2"/>
  <c r="L68" i="2"/>
  <c r="AJ67" i="2"/>
  <c r="AI67" i="2"/>
  <c r="AF67" i="2"/>
  <c r="S67" i="2"/>
  <c r="T67" i="2" s="1"/>
  <c r="L67" i="2"/>
  <c r="AJ66" i="2"/>
  <c r="AI66" i="2"/>
  <c r="AF66" i="2"/>
  <c r="S66" i="2"/>
  <c r="T66" i="2" s="1"/>
  <c r="L66" i="2"/>
  <c r="AJ65" i="2"/>
  <c r="AI65" i="2"/>
  <c r="AF65" i="2"/>
  <c r="S65" i="2"/>
  <c r="T65" i="2" s="1"/>
  <c r="L65" i="2"/>
  <c r="AJ64" i="2"/>
  <c r="AI64" i="2"/>
  <c r="AF64" i="2"/>
  <c r="S64" i="2"/>
  <c r="T64" i="2" s="1"/>
  <c r="L64" i="2"/>
  <c r="AJ63" i="2"/>
  <c r="AI63" i="2"/>
  <c r="AF63" i="2"/>
  <c r="S63" i="2"/>
  <c r="T63" i="2" s="1"/>
  <c r="L63" i="2"/>
  <c r="AJ62" i="2"/>
  <c r="AI62" i="2"/>
  <c r="AF62" i="2"/>
  <c r="S62" i="2"/>
  <c r="T62" i="2" s="1"/>
  <c r="L62" i="2"/>
  <c r="AJ61" i="2"/>
  <c r="AI61" i="2"/>
  <c r="AF61" i="2"/>
  <c r="S61" i="2"/>
  <c r="T61" i="2" s="1"/>
  <c r="L61" i="2"/>
  <c r="AJ60" i="2"/>
  <c r="AI60" i="2"/>
  <c r="AF60" i="2"/>
  <c r="S60" i="2"/>
  <c r="T60" i="2" s="1"/>
  <c r="L60" i="2"/>
  <c r="AJ59" i="2"/>
  <c r="AI59" i="2"/>
  <c r="AF59" i="2"/>
  <c r="S59" i="2"/>
  <c r="T59" i="2" s="1"/>
  <c r="L59" i="2"/>
  <c r="U107" i="6"/>
  <c r="T107" i="6"/>
  <c r="Q107" i="6"/>
  <c r="U106" i="6"/>
  <c r="T106" i="6"/>
  <c r="Q106" i="6"/>
  <c r="U105" i="6"/>
  <c r="T105" i="6"/>
  <c r="Q105" i="6"/>
  <c r="U104" i="6"/>
  <c r="T104" i="6"/>
  <c r="Q104" i="6"/>
  <c r="U103" i="6"/>
  <c r="T103" i="6"/>
  <c r="Q103" i="6"/>
  <c r="U102" i="6"/>
  <c r="T102" i="6"/>
  <c r="Q102" i="6"/>
  <c r="U101" i="6"/>
  <c r="T101" i="6"/>
  <c r="Q101" i="6"/>
  <c r="U100" i="6"/>
  <c r="T100" i="6"/>
  <c r="Q100" i="6"/>
  <c r="U99" i="6"/>
  <c r="T99" i="6"/>
  <c r="Q99" i="6"/>
  <c r="U98" i="6"/>
  <c r="T98" i="6"/>
  <c r="Q98" i="6"/>
  <c r="U97" i="6"/>
  <c r="T97" i="6"/>
  <c r="Q97" i="6"/>
  <c r="U96" i="6"/>
  <c r="T96" i="6"/>
  <c r="Q96" i="6"/>
  <c r="U95" i="6"/>
  <c r="T95" i="6"/>
  <c r="Q95" i="6"/>
  <c r="U94" i="6"/>
  <c r="T94" i="6"/>
  <c r="Q94" i="6"/>
  <c r="U93" i="6"/>
  <c r="T93" i="6"/>
  <c r="Q93" i="6"/>
  <c r="U92" i="6"/>
  <c r="T92" i="6"/>
  <c r="Q92" i="6"/>
  <c r="U91" i="6"/>
  <c r="T91" i="6"/>
  <c r="Q91" i="6"/>
  <c r="U90" i="6"/>
  <c r="T90" i="6"/>
  <c r="Q90" i="6"/>
  <c r="U89" i="6"/>
  <c r="T89" i="6"/>
  <c r="Q89" i="6"/>
  <c r="U88" i="6"/>
  <c r="T88" i="6"/>
  <c r="Q88" i="6"/>
  <c r="U87" i="6"/>
  <c r="T87" i="6"/>
  <c r="Q87" i="6"/>
  <c r="U86" i="6"/>
  <c r="T86" i="6"/>
  <c r="Q86" i="6"/>
  <c r="U85" i="6"/>
  <c r="T85" i="6"/>
  <c r="Q85" i="6"/>
  <c r="U84" i="6"/>
  <c r="T84" i="6"/>
  <c r="Q84" i="6"/>
  <c r="U83" i="6"/>
  <c r="T83" i="6"/>
  <c r="Q83" i="6"/>
  <c r="U82" i="6"/>
  <c r="T82" i="6"/>
  <c r="Q82" i="6"/>
  <c r="U81" i="6"/>
  <c r="T81" i="6"/>
  <c r="Q81" i="6"/>
  <c r="U80" i="6"/>
  <c r="T80" i="6"/>
  <c r="Q80" i="6"/>
  <c r="U79" i="6"/>
  <c r="T79" i="6"/>
  <c r="Q79" i="6"/>
  <c r="U78" i="6"/>
  <c r="T78" i="6"/>
  <c r="Q78" i="6"/>
  <c r="U77" i="6"/>
  <c r="T77" i="6"/>
  <c r="Q77" i="6"/>
  <c r="U76" i="6"/>
  <c r="T76" i="6"/>
  <c r="Q76" i="6"/>
  <c r="U75" i="6"/>
  <c r="T75" i="6"/>
  <c r="Q75" i="6"/>
  <c r="U74" i="6"/>
  <c r="T74" i="6"/>
  <c r="Q74" i="6"/>
  <c r="U73" i="6"/>
  <c r="T73" i="6"/>
  <c r="Q73" i="6"/>
  <c r="U72" i="6"/>
  <c r="T72" i="6"/>
  <c r="Q72" i="6"/>
  <c r="U71" i="6"/>
  <c r="T71" i="6"/>
  <c r="Q71" i="6"/>
  <c r="U70" i="6"/>
  <c r="T70" i="6"/>
  <c r="Q70" i="6"/>
  <c r="U69" i="6"/>
  <c r="T69" i="6"/>
  <c r="Q69" i="6"/>
  <c r="U68" i="6"/>
  <c r="T68" i="6"/>
  <c r="Q68" i="6"/>
  <c r="U67" i="6"/>
  <c r="T67" i="6"/>
  <c r="Q67" i="6"/>
  <c r="U66" i="6"/>
  <c r="T66" i="6"/>
  <c r="Q66" i="6"/>
  <c r="U65" i="6"/>
  <c r="T65" i="6"/>
  <c r="Q65" i="6"/>
  <c r="U64" i="6"/>
  <c r="T64" i="6"/>
  <c r="Q64" i="6"/>
  <c r="U63" i="6"/>
  <c r="T63" i="6"/>
  <c r="Q63" i="6"/>
  <c r="U62" i="6"/>
  <c r="T62" i="6"/>
  <c r="Q62" i="6"/>
  <c r="U61" i="6"/>
  <c r="T61" i="6"/>
  <c r="Q61" i="6"/>
  <c r="U60" i="6"/>
  <c r="T60" i="6"/>
  <c r="Q60" i="6"/>
  <c r="U59" i="6"/>
  <c r="T59" i="6"/>
  <c r="Q59" i="6"/>
  <c r="U58" i="6"/>
  <c r="T58" i="6"/>
  <c r="Q58" i="6"/>
  <c r="U106" i="10"/>
  <c r="T106" i="10"/>
  <c r="Q106" i="10"/>
  <c r="U105" i="10"/>
  <c r="T105" i="10"/>
  <c r="Q105" i="10"/>
  <c r="U104" i="10"/>
  <c r="T104" i="10"/>
  <c r="Q104" i="10"/>
  <c r="U103" i="10"/>
  <c r="T103" i="10"/>
  <c r="Q103" i="10"/>
  <c r="U102" i="10"/>
  <c r="T102" i="10"/>
  <c r="Q102" i="10"/>
  <c r="U101" i="10"/>
  <c r="T101" i="10"/>
  <c r="Q101" i="10"/>
  <c r="U100" i="10"/>
  <c r="T100" i="10"/>
  <c r="Q100" i="10"/>
  <c r="U99" i="10"/>
  <c r="T99" i="10"/>
  <c r="Q99" i="10"/>
  <c r="U98" i="10"/>
  <c r="T98" i="10"/>
  <c r="Q98" i="10"/>
  <c r="U97" i="10"/>
  <c r="T97" i="10"/>
  <c r="Q97" i="10"/>
  <c r="U96" i="10"/>
  <c r="T96" i="10"/>
  <c r="Q96" i="10"/>
  <c r="U95" i="10"/>
  <c r="T95" i="10"/>
  <c r="Q95" i="10"/>
  <c r="U94" i="10"/>
  <c r="T94" i="10"/>
  <c r="Q94" i="10"/>
  <c r="U93" i="10"/>
  <c r="T93" i="10"/>
  <c r="Q93" i="10"/>
  <c r="U92" i="10"/>
  <c r="T92" i="10"/>
  <c r="Q92" i="10"/>
  <c r="U91" i="10"/>
  <c r="T91" i="10"/>
  <c r="Q91" i="10"/>
  <c r="U90" i="10"/>
  <c r="T90" i="10"/>
  <c r="Q90" i="10"/>
  <c r="U89" i="10"/>
  <c r="T89" i="10"/>
  <c r="Q89" i="10"/>
  <c r="U88" i="10"/>
  <c r="T88" i="10"/>
  <c r="Q88" i="10"/>
  <c r="U87" i="10"/>
  <c r="T87" i="10"/>
  <c r="Q87" i="10"/>
  <c r="U86" i="10"/>
  <c r="T86" i="10"/>
  <c r="Q86" i="10"/>
  <c r="U85" i="10"/>
  <c r="T85" i="10"/>
  <c r="Q85" i="10"/>
  <c r="U84" i="10"/>
  <c r="T84" i="10"/>
  <c r="Q84" i="10"/>
  <c r="U83" i="10"/>
  <c r="T83" i="10"/>
  <c r="Q83" i="10"/>
  <c r="U82" i="10"/>
  <c r="T82" i="10"/>
  <c r="Q82" i="10"/>
  <c r="U81" i="10"/>
  <c r="T81" i="10"/>
  <c r="Q81" i="10"/>
  <c r="U80" i="10"/>
  <c r="T80" i="10"/>
  <c r="Q80" i="10"/>
  <c r="U79" i="10"/>
  <c r="T79" i="10"/>
  <c r="Q79" i="10"/>
  <c r="U78" i="10"/>
  <c r="T78" i="10"/>
  <c r="Q78" i="10"/>
  <c r="U77" i="10"/>
  <c r="T77" i="10"/>
  <c r="Q77" i="10"/>
  <c r="U76" i="10"/>
  <c r="T76" i="10"/>
  <c r="Q76" i="10"/>
  <c r="U75" i="10"/>
  <c r="T75" i="10"/>
  <c r="Q75" i="10"/>
  <c r="U74" i="10"/>
  <c r="T74" i="10"/>
  <c r="Q74" i="10"/>
  <c r="U73" i="10"/>
  <c r="T73" i="10"/>
  <c r="Q73" i="10"/>
  <c r="U72" i="10"/>
  <c r="T72" i="10"/>
  <c r="Q72" i="10"/>
  <c r="U71" i="10"/>
  <c r="T71" i="10"/>
  <c r="Q71" i="10"/>
  <c r="U70" i="10"/>
  <c r="T70" i="10"/>
  <c r="Q70" i="10"/>
  <c r="U69" i="10"/>
  <c r="T69" i="10"/>
  <c r="Q69" i="10"/>
  <c r="U68" i="10"/>
  <c r="T68" i="10"/>
  <c r="Q68" i="10"/>
  <c r="U67" i="10"/>
  <c r="T67" i="10"/>
  <c r="Q67" i="10"/>
  <c r="U66" i="10"/>
  <c r="T66" i="10"/>
  <c r="Q66" i="10"/>
  <c r="U65" i="10"/>
  <c r="T65" i="10"/>
  <c r="Q65" i="10"/>
  <c r="U64" i="10"/>
  <c r="T64" i="10"/>
  <c r="Q64" i="10"/>
  <c r="U63" i="10"/>
  <c r="T63" i="10"/>
  <c r="Q63" i="10"/>
  <c r="U62" i="10"/>
  <c r="T62" i="10"/>
  <c r="Q62" i="10"/>
  <c r="U61" i="10"/>
  <c r="T61" i="10"/>
  <c r="Q61" i="10"/>
  <c r="U60" i="10"/>
  <c r="T60" i="10"/>
  <c r="Q60" i="10"/>
  <c r="U59" i="10"/>
  <c r="T59" i="10"/>
  <c r="Q59" i="10"/>
  <c r="U58" i="10"/>
  <c r="T58" i="10"/>
  <c r="Q58" i="10"/>
  <c r="U57" i="10"/>
  <c r="T57" i="10"/>
  <c r="Q57" i="10"/>
  <c r="R106" i="14"/>
  <c r="Q106" i="14"/>
  <c r="N106" i="14"/>
  <c r="R105" i="14"/>
  <c r="Q105" i="14"/>
  <c r="N105" i="14"/>
  <c r="R104" i="14"/>
  <c r="Q104" i="14"/>
  <c r="N104" i="14"/>
  <c r="R103" i="14"/>
  <c r="Q103" i="14"/>
  <c r="N103" i="14"/>
  <c r="R102" i="14"/>
  <c r="Q102" i="14"/>
  <c r="N102" i="14"/>
  <c r="R101" i="14"/>
  <c r="Q101" i="14"/>
  <c r="N101" i="14"/>
  <c r="R100" i="14"/>
  <c r="Q100" i="14"/>
  <c r="N100" i="14"/>
  <c r="R99" i="14"/>
  <c r="Q99" i="14"/>
  <c r="N99" i="14"/>
  <c r="R98" i="14"/>
  <c r="Q98" i="14"/>
  <c r="N98" i="14"/>
  <c r="R97" i="14"/>
  <c r="Q97" i="14"/>
  <c r="N97" i="14"/>
  <c r="R96" i="14"/>
  <c r="Q96" i="14"/>
  <c r="N96" i="14"/>
  <c r="R95" i="14"/>
  <c r="Q95" i="14"/>
  <c r="N95" i="14"/>
  <c r="R94" i="14"/>
  <c r="Q94" i="14"/>
  <c r="N94" i="14"/>
  <c r="R93" i="14"/>
  <c r="Q93" i="14"/>
  <c r="N93" i="14"/>
  <c r="R92" i="14"/>
  <c r="Q92" i="14"/>
  <c r="N92" i="14"/>
  <c r="R91" i="14"/>
  <c r="Q91" i="14"/>
  <c r="N91" i="14"/>
  <c r="R90" i="14"/>
  <c r="Q90" i="14"/>
  <c r="N90" i="14"/>
  <c r="R89" i="14"/>
  <c r="Q89" i="14"/>
  <c r="N89" i="14"/>
  <c r="R88" i="14"/>
  <c r="Q88" i="14"/>
  <c r="N88" i="14"/>
  <c r="R87" i="14"/>
  <c r="Q87" i="14"/>
  <c r="N87" i="14"/>
  <c r="R86" i="14"/>
  <c r="Q86" i="14"/>
  <c r="N86" i="14"/>
  <c r="R85" i="14"/>
  <c r="Q85" i="14"/>
  <c r="N85" i="14"/>
  <c r="R84" i="14"/>
  <c r="Q84" i="14"/>
  <c r="N84" i="14"/>
  <c r="R83" i="14"/>
  <c r="Q83" i="14"/>
  <c r="N83" i="14"/>
  <c r="R82" i="14"/>
  <c r="Q82" i="14"/>
  <c r="N82" i="14"/>
  <c r="R81" i="14"/>
  <c r="Q81" i="14"/>
  <c r="N81" i="14"/>
  <c r="R80" i="14"/>
  <c r="Q80" i="14"/>
  <c r="N80" i="14"/>
  <c r="R79" i="14"/>
  <c r="Q79" i="14"/>
  <c r="N79" i="14"/>
  <c r="R78" i="14"/>
  <c r="Q78" i="14"/>
  <c r="N78" i="14"/>
  <c r="R77" i="14"/>
  <c r="Q77" i="14"/>
  <c r="N77" i="14"/>
  <c r="R76" i="14"/>
  <c r="Q76" i="14"/>
  <c r="N76" i="14"/>
  <c r="R75" i="14"/>
  <c r="Q75" i="14"/>
  <c r="N75" i="14"/>
  <c r="R74" i="14"/>
  <c r="Q74" i="14"/>
  <c r="N74" i="14"/>
  <c r="R73" i="14"/>
  <c r="Q73" i="14"/>
  <c r="N73" i="14"/>
  <c r="R72" i="14"/>
  <c r="Q72" i="14"/>
  <c r="N72" i="14"/>
  <c r="R71" i="14"/>
  <c r="Q71" i="14"/>
  <c r="N71" i="14"/>
  <c r="R70" i="14"/>
  <c r="Q70" i="14"/>
  <c r="N70" i="14"/>
  <c r="R69" i="14"/>
  <c r="Q69" i="14"/>
  <c r="N69" i="14"/>
  <c r="R68" i="14"/>
  <c r="Q68" i="14"/>
  <c r="N68" i="14"/>
  <c r="R67" i="14"/>
  <c r="Q67" i="14"/>
  <c r="N67" i="14"/>
  <c r="R66" i="14"/>
  <c r="Q66" i="14"/>
  <c r="N66" i="14"/>
  <c r="R65" i="14"/>
  <c r="Q65" i="14"/>
  <c r="N65" i="14"/>
  <c r="R64" i="14"/>
  <c r="Q64" i="14"/>
  <c r="N64" i="14"/>
  <c r="R63" i="14"/>
  <c r="Q63" i="14"/>
  <c r="N63" i="14"/>
  <c r="R62" i="14"/>
  <c r="Q62" i="14"/>
  <c r="N62" i="14"/>
  <c r="R61" i="14"/>
  <c r="Q61" i="14"/>
  <c r="N61" i="14"/>
  <c r="R60" i="14"/>
  <c r="Q60" i="14"/>
  <c r="N60" i="14"/>
  <c r="R59" i="14"/>
  <c r="Q59" i="14"/>
  <c r="N59" i="14"/>
  <c r="R58" i="14"/>
  <c r="Q58" i="14"/>
  <c r="N58" i="14"/>
  <c r="R57" i="14"/>
  <c r="Q57" i="14"/>
  <c r="N57" i="14"/>
  <c r="O57" i="18"/>
  <c r="R57" i="18"/>
  <c r="S57" i="18"/>
  <c r="O58" i="18"/>
  <c r="R58" i="18"/>
  <c r="S58" i="18"/>
  <c r="O59" i="18"/>
  <c r="R59" i="18"/>
  <c r="S59" i="18"/>
  <c r="O60" i="18"/>
  <c r="R60" i="18"/>
  <c r="S60" i="18"/>
  <c r="O61" i="18"/>
  <c r="R61" i="18"/>
  <c r="S61" i="18"/>
  <c r="O62" i="18"/>
  <c r="R62" i="18"/>
  <c r="S62" i="18"/>
  <c r="O63" i="18"/>
  <c r="R63" i="18"/>
  <c r="S63" i="18"/>
  <c r="O64" i="18"/>
  <c r="R64" i="18"/>
  <c r="S64" i="18"/>
  <c r="O65" i="18"/>
  <c r="R65" i="18"/>
  <c r="S65" i="18"/>
  <c r="O66" i="18"/>
  <c r="R66" i="18"/>
  <c r="S66" i="18"/>
  <c r="O67" i="18"/>
  <c r="R67" i="18"/>
  <c r="S67" i="18"/>
  <c r="O68" i="18"/>
  <c r="R68" i="18"/>
  <c r="S68" i="18"/>
  <c r="O69" i="18"/>
  <c r="R69" i="18"/>
  <c r="S69" i="18"/>
  <c r="O70" i="18"/>
  <c r="R70" i="18"/>
  <c r="S70" i="18"/>
  <c r="O71" i="18"/>
  <c r="R71" i="18"/>
  <c r="S71" i="18"/>
  <c r="O72" i="18"/>
  <c r="R72" i="18"/>
  <c r="S72" i="18"/>
  <c r="O73" i="18"/>
  <c r="R73" i="18"/>
  <c r="S73" i="18"/>
  <c r="O74" i="18"/>
  <c r="R74" i="18"/>
  <c r="S74" i="18"/>
  <c r="O75" i="18"/>
  <c r="R75" i="18"/>
  <c r="S75" i="18"/>
  <c r="O76" i="18"/>
  <c r="R76" i="18"/>
  <c r="S76" i="18"/>
  <c r="O77" i="18"/>
  <c r="R77" i="18"/>
  <c r="S77" i="18"/>
  <c r="O78" i="18"/>
  <c r="R78" i="18"/>
  <c r="S78" i="18"/>
  <c r="O79" i="18"/>
  <c r="R79" i="18"/>
  <c r="S79" i="18"/>
  <c r="O80" i="18"/>
  <c r="R80" i="18"/>
  <c r="S80" i="18"/>
  <c r="O81" i="18"/>
  <c r="R81" i="18"/>
  <c r="S81" i="18"/>
  <c r="O82" i="18"/>
  <c r="R82" i="18"/>
  <c r="S82" i="18"/>
  <c r="O83" i="18"/>
  <c r="R83" i="18"/>
  <c r="S83" i="18"/>
  <c r="O84" i="18"/>
  <c r="R84" i="18"/>
  <c r="S84" i="18"/>
  <c r="O85" i="18"/>
  <c r="R85" i="18"/>
  <c r="S85" i="18"/>
  <c r="O86" i="18"/>
  <c r="R86" i="18"/>
  <c r="S86" i="18"/>
  <c r="O87" i="18"/>
  <c r="R87" i="18"/>
  <c r="S87" i="18"/>
  <c r="O88" i="18"/>
  <c r="R88" i="18"/>
  <c r="S88" i="18"/>
  <c r="O89" i="18"/>
  <c r="R89" i="18"/>
  <c r="S89" i="18"/>
  <c r="O90" i="18"/>
  <c r="R90" i="18"/>
  <c r="S90" i="18"/>
  <c r="O91" i="18"/>
  <c r="R91" i="18"/>
  <c r="S91" i="18"/>
  <c r="O92" i="18"/>
  <c r="R92" i="18"/>
  <c r="S92" i="18"/>
  <c r="O93" i="18"/>
  <c r="R93" i="18"/>
  <c r="S93" i="18"/>
  <c r="O94" i="18"/>
  <c r="R94" i="18"/>
  <c r="S94" i="18"/>
  <c r="O95" i="18"/>
  <c r="R95" i="18"/>
  <c r="S95" i="18"/>
  <c r="O96" i="18"/>
  <c r="R96" i="18"/>
  <c r="S96" i="18"/>
  <c r="O97" i="18"/>
  <c r="R97" i="18"/>
  <c r="S97" i="18"/>
  <c r="O98" i="18"/>
  <c r="R98" i="18"/>
  <c r="S98" i="18"/>
  <c r="O99" i="18"/>
  <c r="R99" i="18"/>
  <c r="S99" i="18"/>
  <c r="O100" i="18"/>
  <c r="R100" i="18"/>
  <c r="S100" i="18"/>
  <c r="O101" i="18"/>
  <c r="R101" i="18"/>
  <c r="S101" i="18"/>
  <c r="O102" i="18"/>
  <c r="R102" i="18"/>
  <c r="S102" i="18"/>
  <c r="O103" i="18"/>
  <c r="R103" i="18"/>
  <c r="S103" i="18"/>
  <c r="O104" i="18"/>
  <c r="R104" i="18"/>
  <c r="S104" i="18"/>
  <c r="O105" i="18"/>
  <c r="R105" i="18"/>
  <c r="S105" i="18"/>
  <c r="O106" i="18"/>
  <c r="R106" i="18"/>
  <c r="S106" i="18"/>
  <c r="C7" i="18" l="1"/>
  <c r="M5" i="18"/>
  <c r="D11" i="23" s="1"/>
  <c r="L5" i="18"/>
  <c r="C11" i="23" s="1"/>
  <c r="I4" i="18"/>
  <c r="D11" i="19" s="1"/>
  <c r="H4" i="18"/>
  <c r="D10" i="19" s="1"/>
  <c r="H3" i="18"/>
  <c r="B10" i="19" s="1"/>
  <c r="G3" i="18"/>
  <c r="B9" i="19" s="1"/>
  <c r="B1" i="15"/>
  <c r="C33" i="14"/>
  <c r="C32" i="14"/>
  <c r="C31" i="14"/>
  <c r="C30" i="14"/>
  <c r="C29" i="14"/>
  <c r="C28" i="14"/>
  <c r="C27" i="14"/>
  <c r="C26" i="14"/>
  <c r="C25" i="14"/>
  <c r="C24" i="14"/>
  <c r="C23" i="14"/>
  <c r="C22" i="14"/>
  <c r="C21" i="14"/>
  <c r="C20" i="14"/>
  <c r="C19" i="14"/>
  <c r="C18" i="14"/>
  <c r="C17" i="14"/>
  <c r="C16" i="14"/>
  <c r="C15" i="14"/>
  <c r="C14" i="14"/>
  <c r="C13" i="14"/>
  <c r="C12" i="14"/>
  <c r="C11" i="14"/>
  <c r="C10" i="14"/>
  <c r="C9" i="14"/>
  <c r="B10" i="15"/>
  <c r="D10" i="15"/>
  <c r="B9" i="15"/>
  <c r="E1" i="14"/>
  <c r="A25" i="11"/>
  <c r="C20" i="11"/>
  <c r="A15" i="11"/>
  <c r="C12" i="11"/>
  <c r="B12" i="11"/>
  <c r="C11" i="11"/>
  <c r="C10" i="11"/>
  <c r="C9" i="11"/>
  <c r="C6" i="11"/>
  <c r="C5" i="11"/>
  <c r="C4" i="11"/>
  <c r="B1" i="11"/>
  <c r="O5" i="10"/>
  <c r="D9" i="23" s="1"/>
  <c r="N5" i="10"/>
  <c r="C9" i="23" s="1"/>
  <c r="I4" i="10"/>
  <c r="D11" i="11" s="1"/>
  <c r="H4" i="10"/>
  <c r="D10" i="11" s="1"/>
  <c r="I3" i="10"/>
  <c r="H3" i="10"/>
  <c r="B10" i="11" s="1"/>
  <c r="G3" i="10"/>
  <c r="B9" i="11" s="1"/>
  <c r="E1" i="10"/>
  <c r="A27" i="7"/>
  <c r="C23" i="7"/>
  <c r="C22" i="7"/>
  <c r="A16" i="7"/>
  <c r="C14" i="7"/>
  <c r="D13" i="7"/>
  <c r="C13" i="7"/>
  <c r="C12" i="7"/>
  <c r="C11" i="7"/>
  <c r="C10" i="7"/>
  <c r="C9" i="7"/>
  <c r="C6" i="7"/>
  <c r="C5" i="7"/>
  <c r="C4" i="7"/>
  <c r="B1" i="7"/>
  <c r="C8" i="6"/>
  <c r="J4" i="6"/>
  <c r="D12" i="7" s="1"/>
  <c r="I4" i="6"/>
  <c r="D11" i="7" s="1"/>
  <c r="H4" i="6"/>
  <c r="D10" i="7" s="1"/>
  <c r="K3" i="6"/>
  <c r="B13" i="7" s="1"/>
  <c r="J3" i="6"/>
  <c r="B12" i="7" s="1"/>
  <c r="I3" i="6"/>
  <c r="B11" i="7" s="1"/>
  <c r="H3" i="6"/>
  <c r="B10" i="7" s="1"/>
  <c r="G3" i="6"/>
  <c r="B9" i="7" s="1"/>
  <c r="E1" i="6"/>
  <c r="A38" i="3"/>
  <c r="D34" i="3"/>
  <c r="D33" i="3"/>
  <c r="A30" i="3"/>
  <c r="D28" i="3"/>
  <c r="D27" i="3"/>
  <c r="D26" i="3"/>
  <c r="D25" i="3"/>
  <c r="D24" i="3"/>
  <c r="C24" i="3"/>
  <c r="D23" i="3"/>
  <c r="D22" i="3"/>
  <c r="D19" i="3"/>
  <c r="D18" i="3"/>
  <c r="D17" i="3"/>
  <c r="D16" i="3"/>
  <c r="D15" i="3"/>
  <c r="C16" i="3" s="1"/>
  <c r="D14" i="3"/>
  <c r="D12" i="3"/>
  <c r="E19" i="3" s="1"/>
  <c r="D11" i="3"/>
  <c r="D10" i="3"/>
  <c r="D9" i="3"/>
  <c r="D8" i="3"/>
  <c r="D5" i="3"/>
  <c r="D4" i="3"/>
  <c r="B1" i="3"/>
  <c r="Y6" i="2"/>
  <c r="E26" i="3" s="1"/>
  <c r="Q6" i="2"/>
  <c r="E18" i="3" s="1"/>
  <c r="K6" i="2"/>
  <c r="E12" i="3" s="1"/>
  <c r="J6" i="2"/>
  <c r="E11" i="3" s="1"/>
  <c r="H6" i="2"/>
  <c r="E9" i="3" s="1"/>
  <c r="Y5" i="2"/>
  <c r="C26" i="3" s="1"/>
  <c r="Q5" i="2"/>
  <c r="C18" i="3" s="1"/>
  <c r="K5" i="2"/>
  <c r="C12" i="3" s="1"/>
  <c r="J5" i="2"/>
  <c r="C11" i="3" s="1"/>
  <c r="H5" i="2"/>
  <c r="C9" i="3" s="1"/>
  <c r="G5" i="2"/>
  <c r="K2" i="2" s="1"/>
  <c r="E1" i="2"/>
  <c r="A5006" i="22"/>
  <c r="A5005" i="22"/>
  <c r="A5004" i="22"/>
  <c r="A5003" i="22"/>
  <c r="A5002" i="22"/>
  <c r="A5001" i="22"/>
  <c r="A5000" i="22"/>
  <c r="A4999" i="22"/>
  <c r="A4998" i="22"/>
  <c r="A4997" i="22"/>
  <c r="A4996" i="22"/>
  <c r="A4995" i="22"/>
  <c r="A4994" i="22"/>
  <c r="A4993" i="22"/>
  <c r="A4992" i="22"/>
  <c r="A4991" i="22"/>
  <c r="A4990" i="22"/>
  <c r="A4989" i="22"/>
  <c r="A4988" i="22"/>
  <c r="A4987" i="22"/>
  <c r="A4986" i="22"/>
  <c r="A4985" i="22"/>
  <c r="A4984" i="22"/>
  <c r="A4983" i="22"/>
  <c r="A4982" i="22"/>
  <c r="A4981" i="22"/>
  <c r="A4980" i="22"/>
  <c r="A4979" i="22"/>
  <c r="A4978" i="22"/>
  <c r="A4977" i="22"/>
  <c r="A4976" i="22"/>
  <c r="A4975" i="22"/>
  <c r="A4974" i="22"/>
  <c r="A4973" i="22"/>
  <c r="A4972" i="22"/>
  <c r="A4971" i="22"/>
  <c r="A4970" i="22"/>
  <c r="A4969" i="22"/>
  <c r="A4968" i="22"/>
  <c r="A4967" i="22"/>
  <c r="A4966" i="22"/>
  <c r="A4965" i="22"/>
  <c r="A4964" i="22"/>
  <c r="A4963" i="22"/>
  <c r="A4962" i="22"/>
  <c r="A4961" i="22"/>
  <c r="A4960" i="22"/>
  <c r="A4959" i="22"/>
  <c r="A4958" i="22"/>
  <c r="A4957" i="22"/>
  <c r="A4956" i="22"/>
  <c r="A4955" i="22"/>
  <c r="A4954" i="22"/>
  <c r="A4953" i="22"/>
  <c r="A4952" i="22"/>
  <c r="A4951" i="22"/>
  <c r="A4950" i="22"/>
  <c r="A4949" i="22"/>
  <c r="A4948" i="22"/>
  <c r="A4947" i="22"/>
  <c r="A4946" i="22"/>
  <c r="A4945" i="22"/>
  <c r="A4944" i="22"/>
  <c r="A4943" i="22"/>
  <c r="A4942" i="22"/>
  <c r="A4941" i="22"/>
  <c r="A4940" i="22"/>
  <c r="A4939" i="22"/>
  <c r="A4938" i="22"/>
  <c r="A4937" i="22"/>
  <c r="A4936" i="22"/>
  <c r="A4935" i="22"/>
  <c r="A4934" i="22"/>
  <c r="A4933" i="22"/>
  <c r="A4932" i="22"/>
  <c r="A4931" i="22"/>
  <c r="A4930" i="22"/>
  <c r="A4929" i="22"/>
  <c r="A4928" i="22"/>
  <c r="A4927" i="22"/>
  <c r="A4926" i="22"/>
  <c r="A4925" i="22"/>
  <c r="A4924" i="22"/>
  <c r="A4923" i="22"/>
  <c r="A4922" i="22"/>
  <c r="A4921" i="22"/>
  <c r="A4920" i="22"/>
  <c r="A4919" i="22"/>
  <c r="A4918" i="22"/>
  <c r="A4917" i="22"/>
  <c r="A4916" i="22"/>
  <c r="A4915" i="22"/>
  <c r="A4914" i="22"/>
  <c r="A4913" i="22"/>
  <c r="A4912" i="22"/>
  <c r="A4911" i="22"/>
  <c r="A4910" i="22"/>
  <c r="A4909" i="22"/>
  <c r="A4908" i="22"/>
  <c r="A4907" i="22"/>
  <c r="A4906" i="22"/>
  <c r="A4905" i="22"/>
  <c r="A4904" i="22"/>
  <c r="A4903" i="22"/>
  <c r="A4902" i="22"/>
  <c r="A4901" i="22"/>
  <c r="A4900" i="22"/>
  <c r="A4899" i="22"/>
  <c r="A4898" i="22"/>
  <c r="A4897" i="22"/>
  <c r="A4896" i="22"/>
  <c r="A4895" i="22"/>
  <c r="A4894" i="22"/>
  <c r="A4893" i="22"/>
  <c r="A4892" i="22"/>
  <c r="A4891" i="22"/>
  <c r="A4890" i="22"/>
  <c r="A4889" i="22"/>
  <c r="A4888" i="22"/>
  <c r="A4887" i="22"/>
  <c r="A4886" i="22"/>
  <c r="A4885" i="22"/>
  <c r="A4884" i="22"/>
  <c r="A4883" i="22"/>
  <c r="A4882" i="22"/>
  <c r="A4881" i="22"/>
  <c r="A4880" i="22"/>
  <c r="A4879" i="22"/>
  <c r="A4878" i="22"/>
  <c r="A4877" i="22"/>
  <c r="A4876" i="22"/>
  <c r="A4875" i="22"/>
  <c r="A4874" i="22"/>
  <c r="A4873" i="22"/>
  <c r="A4872" i="22"/>
  <c r="A4871" i="22"/>
  <c r="A4870" i="22"/>
  <c r="A4869" i="22"/>
  <c r="A4868" i="22"/>
  <c r="A4867" i="22"/>
  <c r="A4866" i="22"/>
  <c r="A4865" i="22"/>
  <c r="A4864" i="22"/>
  <c r="A4863" i="22"/>
  <c r="A4862" i="22"/>
  <c r="A4861" i="22"/>
  <c r="A4860" i="22"/>
  <c r="A4859" i="22"/>
  <c r="A4858" i="22"/>
  <c r="A4857" i="22"/>
  <c r="A4856" i="22"/>
  <c r="A4855" i="22"/>
  <c r="A4854" i="22"/>
  <c r="A4853" i="22"/>
  <c r="A4852" i="22"/>
  <c r="A4851" i="22"/>
  <c r="A4850" i="22"/>
  <c r="A4849" i="22"/>
  <c r="A4848" i="22"/>
  <c r="A4847" i="22"/>
  <c r="A4846" i="22"/>
  <c r="A4845" i="22"/>
  <c r="A4844" i="22"/>
  <c r="A4843" i="22"/>
  <c r="A4842" i="22"/>
  <c r="A4841" i="22"/>
  <c r="A4840" i="22"/>
  <c r="A4839" i="22"/>
  <c r="A4838" i="22"/>
  <c r="A4837" i="22"/>
  <c r="A4836" i="22"/>
  <c r="A4835" i="22"/>
  <c r="A4834" i="22"/>
  <c r="A4833" i="22"/>
  <c r="A4832" i="22"/>
  <c r="A4831" i="22"/>
  <c r="A4830" i="22"/>
  <c r="A4829" i="22"/>
  <c r="A4828" i="22"/>
  <c r="A4827" i="22"/>
  <c r="A4826" i="22"/>
  <c r="A4825" i="22"/>
  <c r="A4824" i="22"/>
  <c r="A4823" i="22"/>
  <c r="A4822" i="22"/>
  <c r="A4821" i="22"/>
  <c r="A4820" i="22"/>
  <c r="A4819" i="22"/>
  <c r="A4818" i="22"/>
  <c r="A4817" i="22"/>
  <c r="A4816" i="22"/>
  <c r="A4815" i="22"/>
  <c r="A4814" i="22"/>
  <c r="A4813" i="22"/>
  <c r="A4812" i="22"/>
  <c r="A4811" i="22"/>
  <c r="A4810" i="22"/>
  <c r="A4809" i="22"/>
  <c r="A4808" i="22"/>
  <c r="A4807" i="22"/>
  <c r="A4806" i="22"/>
  <c r="A4805" i="22"/>
  <c r="A4804" i="22"/>
  <c r="A4803" i="22"/>
  <c r="A4802" i="22"/>
  <c r="A4801" i="22"/>
  <c r="A4800" i="22"/>
  <c r="A4799" i="22"/>
  <c r="A4798" i="22"/>
  <c r="A4797" i="22"/>
  <c r="A4796" i="22"/>
  <c r="A4795" i="22"/>
  <c r="A4794" i="22"/>
  <c r="A4793" i="22"/>
  <c r="A4792" i="22"/>
  <c r="A4791" i="22"/>
  <c r="A4790" i="22"/>
  <c r="A4789" i="22"/>
  <c r="A4788" i="22"/>
  <c r="A4787" i="22"/>
  <c r="A4786" i="22"/>
  <c r="A4785" i="22"/>
  <c r="A4784" i="22"/>
  <c r="A4783" i="22"/>
  <c r="A4782" i="22"/>
  <c r="A4781" i="22"/>
  <c r="A4780" i="22"/>
  <c r="A4779" i="22"/>
  <c r="A4778" i="22"/>
  <c r="A4777" i="22"/>
  <c r="A4776" i="22"/>
  <c r="A4775" i="22"/>
  <c r="A4774" i="22"/>
  <c r="A4773" i="22"/>
  <c r="A4772" i="22"/>
  <c r="A4771" i="22"/>
  <c r="A4770" i="22"/>
  <c r="A4769" i="22"/>
  <c r="A4768" i="22"/>
  <c r="A4767" i="22"/>
  <c r="A4766" i="22"/>
  <c r="A4765" i="22"/>
  <c r="A4764" i="22"/>
  <c r="A4763" i="22"/>
  <c r="A4762" i="22"/>
  <c r="A4761" i="22"/>
  <c r="A4760" i="22"/>
  <c r="A4759" i="22"/>
  <c r="A4758" i="22"/>
  <c r="A4757" i="22"/>
  <c r="A4756" i="22"/>
  <c r="A4755" i="22"/>
  <c r="A4754" i="22"/>
  <c r="A4753" i="22"/>
  <c r="A4752" i="22"/>
  <c r="A4751" i="22"/>
  <c r="A4750" i="22"/>
  <c r="A4749" i="22"/>
  <c r="A4748" i="22"/>
  <c r="A4747" i="22"/>
  <c r="A4746" i="22"/>
  <c r="A4745" i="22"/>
  <c r="A4744" i="22"/>
  <c r="A4743" i="22"/>
  <c r="A4742" i="22"/>
  <c r="A4741" i="22"/>
  <c r="A4740" i="22"/>
  <c r="A4739" i="22"/>
  <c r="A4738" i="22"/>
  <c r="A4737" i="22"/>
  <c r="A4736" i="22"/>
  <c r="A4735" i="22"/>
  <c r="A4734" i="22"/>
  <c r="A4733" i="22"/>
  <c r="A4732" i="22"/>
  <c r="A4731" i="22"/>
  <c r="A4730" i="22"/>
  <c r="A4729" i="22"/>
  <c r="A4728" i="22"/>
  <c r="A4727" i="22"/>
  <c r="A4726" i="22"/>
  <c r="A4725" i="22"/>
  <c r="A4724" i="22"/>
  <c r="A4723" i="22"/>
  <c r="A4722" i="22"/>
  <c r="A4721" i="22"/>
  <c r="A4720" i="22"/>
  <c r="A4719" i="22"/>
  <c r="A4718" i="22"/>
  <c r="A4717" i="22"/>
  <c r="A4716" i="22"/>
  <c r="A4715" i="22"/>
  <c r="A4714" i="22"/>
  <c r="A4713" i="22"/>
  <c r="A4712" i="22"/>
  <c r="A4711" i="22"/>
  <c r="A4710" i="22"/>
  <c r="A4709" i="22"/>
  <c r="A4708" i="22"/>
  <c r="A4707" i="22"/>
  <c r="A4706" i="22"/>
  <c r="A4705" i="22"/>
  <c r="A4704" i="22"/>
  <c r="A4703" i="22"/>
  <c r="A4702" i="22"/>
  <c r="A4701" i="22"/>
  <c r="A4700" i="22"/>
  <c r="A4699" i="22"/>
  <c r="A4698" i="22"/>
  <c r="A4697" i="22"/>
  <c r="A4696" i="22"/>
  <c r="A4695" i="22"/>
  <c r="A4694" i="22"/>
  <c r="A4693" i="22"/>
  <c r="A4692" i="22"/>
  <c r="A4691" i="22"/>
  <c r="A4690" i="22"/>
  <c r="A4689" i="22"/>
  <c r="A4688" i="22"/>
  <c r="A4687" i="22"/>
  <c r="A4686" i="22"/>
  <c r="A4685" i="22"/>
  <c r="A4684" i="22"/>
  <c r="A4683" i="22"/>
  <c r="A4682" i="22"/>
  <c r="A4681" i="22"/>
  <c r="A4680" i="22"/>
  <c r="A4679" i="22"/>
  <c r="A4678" i="22"/>
  <c r="A4677" i="22"/>
  <c r="A4676" i="22"/>
  <c r="A4675" i="22"/>
  <c r="A4674" i="22"/>
  <c r="A4673" i="22"/>
  <c r="A4672" i="22"/>
  <c r="A4671" i="22"/>
  <c r="A4670" i="22"/>
  <c r="A4669" i="22"/>
  <c r="A4668" i="22"/>
  <c r="A4667" i="22"/>
  <c r="A4666" i="22"/>
  <c r="A4665" i="22"/>
  <c r="A4664" i="22"/>
  <c r="A4663" i="22"/>
  <c r="A4662" i="22"/>
  <c r="A4661" i="22"/>
  <c r="A4660" i="22"/>
  <c r="A4659" i="22"/>
  <c r="A4658" i="22"/>
  <c r="A4657" i="22"/>
  <c r="A4656" i="22"/>
  <c r="A4655" i="22"/>
  <c r="A4654" i="22"/>
  <c r="A4653" i="22"/>
  <c r="A4652" i="22"/>
  <c r="A4651" i="22"/>
  <c r="A4650" i="22"/>
  <c r="A4649" i="22"/>
  <c r="A4648" i="22"/>
  <c r="A4647" i="22"/>
  <c r="A4646" i="22"/>
  <c r="A4645" i="22"/>
  <c r="A4644" i="22"/>
  <c r="A4643" i="22"/>
  <c r="A4642" i="22"/>
  <c r="A4641" i="22"/>
  <c r="A4640" i="22"/>
  <c r="A4639" i="22"/>
  <c r="A4638" i="22"/>
  <c r="A4637" i="22"/>
  <c r="A4636" i="22"/>
  <c r="A4635" i="22"/>
  <c r="A4634" i="22"/>
  <c r="A4633" i="22"/>
  <c r="A4632" i="22"/>
  <c r="A4631" i="22"/>
  <c r="A4630" i="22"/>
  <c r="A4629" i="22"/>
  <c r="A4628" i="22"/>
  <c r="A4627" i="22"/>
  <c r="A4626" i="22"/>
  <c r="A4625" i="22"/>
  <c r="A4624" i="22"/>
  <c r="A4623" i="22"/>
  <c r="A4622" i="22"/>
  <c r="A4621" i="22"/>
  <c r="A4620" i="22"/>
  <c r="A4619" i="22"/>
  <c r="A4618" i="22"/>
  <c r="A4617" i="22"/>
  <c r="A4616" i="22"/>
  <c r="A4615" i="22"/>
  <c r="A4614" i="22"/>
  <c r="A4613" i="22"/>
  <c r="A4612" i="22"/>
  <c r="A4611" i="22"/>
  <c r="A4610" i="22"/>
  <c r="A4609" i="22"/>
  <c r="A4608" i="22"/>
  <c r="A4607" i="22"/>
  <c r="A4606" i="22"/>
  <c r="A4605" i="22"/>
  <c r="A4604" i="22"/>
  <c r="A4603" i="22"/>
  <c r="A4602" i="22"/>
  <c r="A4601" i="22"/>
  <c r="A4600" i="22"/>
  <c r="A4599" i="22"/>
  <c r="A4598" i="22"/>
  <c r="A4597" i="22"/>
  <c r="A4596" i="22"/>
  <c r="A4595" i="22"/>
  <c r="A4594" i="22"/>
  <c r="A4593" i="22"/>
  <c r="A4592" i="22"/>
  <c r="A4591" i="22"/>
  <c r="A4590" i="22"/>
  <c r="A4589" i="22"/>
  <c r="A4588" i="22"/>
  <c r="A4587" i="22"/>
  <c r="A4586" i="22"/>
  <c r="A4585" i="22"/>
  <c r="A4584" i="22"/>
  <c r="A4583" i="22"/>
  <c r="A4582" i="22"/>
  <c r="A4581" i="22"/>
  <c r="A4580" i="22"/>
  <c r="A4579" i="22"/>
  <c r="A4578" i="22"/>
  <c r="A4577" i="22"/>
  <c r="A4576" i="22"/>
  <c r="A4575" i="22"/>
  <c r="A4574" i="22"/>
  <c r="A4573" i="22"/>
  <c r="A4572" i="22"/>
  <c r="A4571" i="22"/>
  <c r="A4570" i="22"/>
  <c r="A4569" i="22"/>
  <c r="A4568" i="22"/>
  <c r="A4567" i="22"/>
  <c r="A4566" i="22"/>
  <c r="A4565" i="22"/>
  <c r="A4564" i="22"/>
  <c r="A4563" i="22"/>
  <c r="A4562" i="22"/>
  <c r="A4561" i="22"/>
  <c r="A4560" i="22"/>
  <c r="A4559" i="22"/>
  <c r="A4558" i="22"/>
  <c r="A4557" i="22"/>
  <c r="A4556" i="22"/>
  <c r="A4555" i="22"/>
  <c r="A4554" i="22"/>
  <c r="A4553" i="22"/>
  <c r="A4552" i="22"/>
  <c r="A4551" i="22"/>
  <c r="A4550" i="22"/>
  <c r="A4549" i="22"/>
  <c r="A4548" i="22"/>
  <c r="A4547" i="22"/>
  <c r="A4546" i="22"/>
  <c r="A4545" i="22"/>
  <c r="A4544" i="22"/>
  <c r="A4543" i="22"/>
  <c r="A4542" i="22"/>
  <c r="A4541" i="22"/>
  <c r="A4540" i="22"/>
  <c r="A4539" i="22"/>
  <c r="A4538" i="22"/>
  <c r="A4537" i="22"/>
  <c r="A4536" i="22"/>
  <c r="A4535" i="22"/>
  <c r="A4534" i="22"/>
  <c r="A4533" i="22"/>
  <c r="A4532" i="22"/>
  <c r="A4531" i="22"/>
  <c r="A4530" i="22"/>
  <c r="A4529" i="22"/>
  <c r="A4528" i="22"/>
  <c r="A4527" i="22"/>
  <c r="A4526" i="22"/>
  <c r="A4525" i="22"/>
  <c r="A4524" i="22"/>
  <c r="A4523" i="22"/>
  <c r="A4522" i="22"/>
  <c r="A4521" i="22"/>
  <c r="A4520" i="22"/>
  <c r="A4519" i="22"/>
  <c r="A4518" i="22"/>
  <c r="A4517" i="22"/>
  <c r="A4516" i="22"/>
  <c r="A4515" i="22"/>
  <c r="A4514" i="22"/>
  <c r="A4513" i="22"/>
  <c r="A4512" i="22"/>
  <c r="A4511" i="22"/>
  <c r="A4510" i="22"/>
  <c r="A4509" i="22"/>
  <c r="A4508" i="22"/>
  <c r="A4507" i="22"/>
  <c r="A4506" i="22"/>
  <c r="A4505" i="22"/>
  <c r="A4504" i="22"/>
  <c r="A4503" i="22"/>
  <c r="A4502" i="22"/>
  <c r="A4501" i="22"/>
  <c r="A4500" i="22"/>
  <c r="A4499" i="22"/>
  <c r="A4498" i="22"/>
  <c r="A4497" i="22"/>
  <c r="A4496" i="22"/>
  <c r="A4495" i="22"/>
  <c r="A4494" i="22"/>
  <c r="A4493" i="22"/>
  <c r="A4492" i="22"/>
  <c r="A4491" i="22"/>
  <c r="A4490" i="22"/>
  <c r="A4489" i="22"/>
  <c r="A4488" i="22"/>
  <c r="A4487" i="22"/>
  <c r="A4486" i="22"/>
  <c r="A4485" i="22"/>
  <c r="A4484" i="22"/>
  <c r="A4483" i="22"/>
  <c r="A4482" i="22"/>
  <c r="A4481" i="22"/>
  <c r="A4480" i="22"/>
  <c r="A4479" i="22"/>
  <c r="A4478" i="22"/>
  <c r="A4477" i="22"/>
  <c r="A4476" i="22"/>
  <c r="A4475" i="22"/>
  <c r="A4474" i="22"/>
  <c r="A4473" i="22"/>
  <c r="A4472" i="22"/>
  <c r="A4471" i="22"/>
  <c r="A4470" i="22"/>
  <c r="A4469" i="22"/>
  <c r="A4468" i="22"/>
  <c r="A4467" i="22"/>
  <c r="A4466" i="22"/>
  <c r="A4465" i="22"/>
  <c r="A4464" i="22"/>
  <c r="A4463" i="22"/>
  <c r="A4462" i="22"/>
  <c r="A4461" i="22"/>
  <c r="A4460" i="22"/>
  <c r="A4459" i="22"/>
  <c r="A4458" i="22"/>
  <c r="A4457" i="22"/>
  <c r="A4456" i="22"/>
  <c r="A4455" i="22"/>
  <c r="A4454" i="22"/>
  <c r="A4453" i="22"/>
  <c r="A4452" i="22"/>
  <c r="A4451" i="22"/>
  <c r="A4450" i="22"/>
  <c r="A4449" i="22"/>
  <c r="A4448" i="22"/>
  <c r="A4447" i="22"/>
  <c r="A4446" i="22"/>
  <c r="A4445" i="22"/>
  <c r="A4444" i="22"/>
  <c r="A4443" i="22"/>
  <c r="A4442" i="22"/>
  <c r="A4441" i="22"/>
  <c r="A4440" i="22"/>
  <c r="A4439" i="22"/>
  <c r="A4438" i="22"/>
  <c r="A4437" i="22"/>
  <c r="A4436" i="22"/>
  <c r="A4435" i="22"/>
  <c r="A4434" i="22"/>
  <c r="A4433" i="22"/>
  <c r="A4432" i="22"/>
  <c r="A4431" i="22"/>
  <c r="A4430" i="22"/>
  <c r="A4429" i="22"/>
  <c r="A4428" i="22"/>
  <c r="A4427" i="22"/>
  <c r="A4426" i="22"/>
  <c r="A4425" i="22"/>
  <c r="A4424" i="22"/>
  <c r="A4423" i="22"/>
  <c r="A4422" i="22"/>
  <c r="A4421" i="22"/>
  <c r="A4420" i="22"/>
  <c r="A4419" i="22"/>
  <c r="A4418" i="22"/>
  <c r="A4417" i="22"/>
  <c r="A4416" i="22"/>
  <c r="A4415" i="22"/>
  <c r="A4414" i="22"/>
  <c r="A4413" i="22"/>
  <c r="A4412" i="22"/>
  <c r="A4411" i="22"/>
  <c r="A4410" i="22"/>
  <c r="A4409" i="22"/>
  <c r="A4408" i="22"/>
  <c r="A4407" i="22"/>
  <c r="A4406" i="22"/>
  <c r="A4405" i="22"/>
  <c r="A4404" i="22"/>
  <c r="A4403" i="22"/>
  <c r="A4402" i="22"/>
  <c r="A4401" i="22"/>
  <c r="A4400" i="22"/>
  <c r="A4399" i="22"/>
  <c r="A4398" i="22"/>
  <c r="A4397" i="22"/>
  <c r="A4396" i="22"/>
  <c r="A4395" i="22"/>
  <c r="A4394" i="22"/>
  <c r="A4393" i="22"/>
  <c r="A4392" i="22"/>
  <c r="A4391" i="22"/>
  <c r="A4390" i="22"/>
  <c r="A4389" i="22"/>
  <c r="A4388" i="22"/>
  <c r="A4387" i="22"/>
  <c r="A4386" i="22"/>
  <c r="A4385" i="22"/>
  <c r="A4384" i="22"/>
  <c r="A4383" i="22"/>
  <c r="A4382" i="22"/>
  <c r="A4381" i="22"/>
  <c r="A4380" i="22"/>
  <c r="A4379" i="22"/>
  <c r="A4378" i="22"/>
  <c r="A4377" i="22"/>
  <c r="A4376" i="22"/>
  <c r="A4375" i="22"/>
  <c r="A4374" i="22"/>
  <c r="A4373" i="22"/>
  <c r="A4372" i="22"/>
  <c r="A4371" i="22"/>
  <c r="A4370" i="22"/>
  <c r="A4369" i="22"/>
  <c r="A4368" i="22"/>
  <c r="A4367" i="22"/>
  <c r="A4366" i="22"/>
  <c r="A4365" i="22"/>
  <c r="A4364" i="22"/>
  <c r="A4363" i="22"/>
  <c r="A4362" i="22"/>
  <c r="A4361" i="22"/>
  <c r="A4360" i="22"/>
  <c r="A4359" i="22"/>
  <c r="A4358" i="22"/>
  <c r="A4357" i="22"/>
  <c r="A4356" i="22"/>
  <c r="A4355" i="22"/>
  <c r="A4354" i="22"/>
  <c r="A4353" i="22"/>
  <c r="A4352" i="22"/>
  <c r="A4351" i="22"/>
  <c r="A4350" i="22"/>
  <c r="A4349" i="22"/>
  <c r="A4348" i="22"/>
  <c r="A4347" i="22"/>
  <c r="A4346" i="22"/>
  <c r="A4345" i="22"/>
  <c r="A4344" i="22"/>
  <c r="A4343" i="22"/>
  <c r="A4342" i="22"/>
  <c r="A4341" i="22"/>
  <c r="A4340" i="22"/>
  <c r="A4339" i="22"/>
  <c r="A4338" i="22"/>
  <c r="A4337" i="22"/>
  <c r="A4336" i="22"/>
  <c r="A4335" i="22"/>
  <c r="A4334" i="22"/>
  <c r="A4333" i="22"/>
  <c r="A4332" i="22"/>
  <c r="A4331" i="22"/>
  <c r="A4330" i="22"/>
  <c r="A4329" i="22"/>
  <c r="A4328" i="22"/>
  <c r="A4327" i="22"/>
  <c r="A4326" i="22"/>
  <c r="A4325" i="22"/>
  <c r="A4324" i="22"/>
  <c r="A4323" i="22"/>
  <c r="A4322" i="22"/>
  <c r="A4321" i="22"/>
  <c r="A4320" i="22"/>
  <c r="A4319" i="22"/>
  <c r="A4318" i="22"/>
  <c r="A4317" i="22"/>
  <c r="A4316" i="22"/>
  <c r="A4315" i="22"/>
  <c r="A4314" i="22"/>
  <c r="A4313" i="22"/>
  <c r="A4312" i="22"/>
  <c r="A4311" i="22"/>
  <c r="A4310" i="22"/>
  <c r="A4309" i="22"/>
  <c r="A4308" i="22"/>
  <c r="A4307" i="22"/>
  <c r="A4306" i="22"/>
  <c r="A4305" i="22"/>
  <c r="A4304" i="22"/>
  <c r="A4303" i="22"/>
  <c r="A4302" i="22"/>
  <c r="A4301" i="22"/>
  <c r="A4300" i="22"/>
  <c r="A4299" i="22"/>
  <c r="A4298" i="22"/>
  <c r="A4297" i="22"/>
  <c r="A4296" i="22"/>
  <c r="A4295" i="22"/>
  <c r="A4294" i="22"/>
  <c r="A4293" i="22"/>
  <c r="A4292" i="22"/>
  <c r="A4291" i="22"/>
  <c r="A4290" i="22"/>
  <c r="A4289" i="22"/>
  <c r="A4288" i="22"/>
  <c r="A4287" i="22"/>
  <c r="A4286" i="22"/>
  <c r="A4285" i="22"/>
  <c r="A4284" i="22"/>
  <c r="A4283" i="22"/>
  <c r="A4282" i="22"/>
  <c r="A4281" i="22"/>
  <c r="A4280" i="22"/>
  <c r="A4279" i="22"/>
  <c r="A4278" i="22"/>
  <c r="A4277" i="22"/>
  <c r="A4276" i="22"/>
  <c r="A4275" i="22"/>
  <c r="A4274" i="22"/>
  <c r="A4273" i="22"/>
  <c r="A4272" i="22"/>
  <c r="A4271" i="22"/>
  <c r="A4270" i="22"/>
  <c r="A4269" i="22"/>
  <c r="A4268" i="22"/>
  <c r="A4267" i="22"/>
  <c r="A4266" i="22"/>
  <c r="A4265" i="22"/>
  <c r="A4264" i="22"/>
  <c r="A4263" i="22"/>
  <c r="A4262" i="22"/>
  <c r="A4261" i="22"/>
  <c r="A4260" i="22"/>
  <c r="A4259" i="22"/>
  <c r="A4258" i="22"/>
  <c r="A4257" i="22"/>
  <c r="A4256" i="22"/>
  <c r="A4255" i="22"/>
  <c r="A4254" i="22"/>
  <c r="A4253" i="22"/>
  <c r="A4252" i="22"/>
  <c r="A4251" i="22"/>
  <c r="A4250" i="22"/>
  <c r="A4249" i="22"/>
  <c r="A4248" i="22"/>
  <c r="A4247" i="22"/>
  <c r="A4246" i="22"/>
  <c r="A4245" i="22"/>
  <c r="A4244" i="22"/>
  <c r="A4243" i="22"/>
  <c r="A4242" i="22"/>
  <c r="A4241" i="22"/>
  <c r="A4240" i="22"/>
  <c r="A4239" i="22"/>
  <c r="A4238" i="22"/>
  <c r="A4237" i="22"/>
  <c r="A4236" i="22"/>
  <c r="A4235" i="22"/>
  <c r="A4234" i="22"/>
  <c r="A4233" i="22"/>
  <c r="A4232" i="22"/>
  <c r="A4231" i="22"/>
  <c r="A4230" i="22"/>
  <c r="A4229" i="22"/>
  <c r="A4228" i="22"/>
  <c r="A4227" i="22"/>
  <c r="A4226" i="22"/>
  <c r="A4225" i="22"/>
  <c r="A4224" i="22"/>
  <c r="A4223" i="22"/>
  <c r="A4222" i="22"/>
  <c r="A4221" i="22"/>
  <c r="A4220" i="22"/>
  <c r="A4219" i="22"/>
  <c r="A4218" i="22"/>
  <c r="A4217" i="22"/>
  <c r="A4216" i="22"/>
  <c r="A4215" i="22"/>
  <c r="A4214" i="22"/>
  <c r="A4213" i="22"/>
  <c r="A4212" i="22"/>
  <c r="A4211" i="22"/>
  <c r="A4210" i="22"/>
  <c r="A4209" i="22"/>
  <c r="A4208" i="22"/>
  <c r="A4207" i="22"/>
  <c r="A4206" i="22"/>
  <c r="A4205" i="22"/>
  <c r="A4204" i="22"/>
  <c r="A4203" i="22"/>
  <c r="A4202" i="22"/>
  <c r="A4201" i="22"/>
  <c r="A4200" i="22"/>
  <c r="A4199" i="22"/>
  <c r="A4198" i="22"/>
  <c r="A4197" i="22"/>
  <c r="A4196" i="22"/>
  <c r="A4195" i="22"/>
  <c r="A4194" i="22"/>
  <c r="A4193" i="22"/>
  <c r="A4192" i="22"/>
  <c r="A4191" i="22"/>
  <c r="A4190" i="22"/>
  <c r="A4189" i="22"/>
  <c r="A4188" i="22"/>
  <c r="A4187" i="22"/>
  <c r="A4186" i="22"/>
  <c r="A4185" i="22"/>
  <c r="A4184" i="22"/>
  <c r="A4183" i="22"/>
  <c r="A4182" i="22"/>
  <c r="A4181" i="22"/>
  <c r="A4180" i="22"/>
  <c r="A4179" i="22"/>
  <c r="A4178" i="22"/>
  <c r="A4177" i="22"/>
  <c r="A4176" i="22"/>
  <c r="A4175" i="22"/>
  <c r="A4174" i="22"/>
  <c r="A4173" i="22"/>
  <c r="A4172" i="22"/>
  <c r="A4171" i="22"/>
  <c r="A4170" i="22"/>
  <c r="A4169" i="22"/>
  <c r="A4168" i="22"/>
  <c r="A4167" i="22"/>
  <c r="A4166" i="22"/>
  <c r="A4165" i="22"/>
  <c r="A4164" i="22"/>
  <c r="A4163" i="22"/>
  <c r="A4162" i="22"/>
  <c r="A4161" i="22"/>
  <c r="A4160" i="22"/>
  <c r="A4159" i="22"/>
  <c r="A4158" i="22"/>
  <c r="A4157" i="22"/>
  <c r="A4156" i="22"/>
  <c r="A4155" i="22"/>
  <c r="A4154" i="22"/>
  <c r="A4153" i="22"/>
  <c r="A4152" i="22"/>
  <c r="A4151" i="22"/>
  <c r="A4150" i="22"/>
  <c r="A4149" i="22"/>
  <c r="A4148" i="22"/>
  <c r="A4147" i="22"/>
  <c r="A4146" i="22"/>
  <c r="A4145" i="22"/>
  <c r="A4144" i="22"/>
  <c r="A4143" i="22"/>
  <c r="A4142" i="22"/>
  <c r="A4141" i="22"/>
  <c r="A4140" i="22"/>
  <c r="A4139" i="22"/>
  <c r="A4138" i="22"/>
  <c r="A4137" i="22"/>
  <c r="A4136" i="22"/>
  <c r="A4135" i="22"/>
  <c r="A4134" i="22"/>
  <c r="A4133" i="22"/>
  <c r="A4132" i="22"/>
  <c r="A4131" i="22"/>
  <c r="A4130" i="22"/>
  <c r="A4129" i="22"/>
  <c r="A4128" i="22"/>
  <c r="A4127" i="22"/>
  <c r="A4126" i="22"/>
  <c r="A4125" i="22"/>
  <c r="A4124" i="22"/>
  <c r="A4123" i="22"/>
  <c r="A4122" i="22"/>
  <c r="A4121" i="22"/>
  <c r="A4120" i="22"/>
  <c r="A4119" i="22"/>
  <c r="A4118" i="22"/>
  <c r="A4117" i="22"/>
  <c r="A4116" i="22"/>
  <c r="A4115" i="22"/>
  <c r="A4114" i="22"/>
  <c r="A4113" i="22"/>
  <c r="A4112" i="22"/>
  <c r="A4111" i="22"/>
  <c r="A4110" i="22"/>
  <c r="A4109" i="22"/>
  <c r="A4108" i="22"/>
  <c r="A4107" i="22"/>
  <c r="A4106" i="22"/>
  <c r="A4105" i="22"/>
  <c r="A4104" i="22"/>
  <c r="A4103" i="22"/>
  <c r="A4102" i="22"/>
  <c r="A4101" i="22"/>
  <c r="A4100" i="22"/>
  <c r="A4099" i="22"/>
  <c r="A4098" i="22"/>
  <c r="A4097" i="22"/>
  <c r="A4096" i="22"/>
  <c r="A4095" i="22"/>
  <c r="A4094" i="22"/>
  <c r="A4093" i="22"/>
  <c r="A4092" i="22"/>
  <c r="A4091" i="22"/>
  <c r="A4090" i="22"/>
  <c r="A4089" i="22"/>
  <c r="A4088" i="22"/>
  <c r="A4087" i="22"/>
  <c r="A4086" i="22"/>
  <c r="A4085" i="22"/>
  <c r="A4084" i="22"/>
  <c r="A4083" i="22"/>
  <c r="A4082" i="22"/>
  <c r="A4081" i="22"/>
  <c r="A4080" i="22"/>
  <c r="A4079" i="22"/>
  <c r="A4078" i="22"/>
  <c r="A4077" i="22"/>
  <c r="A4076" i="22"/>
  <c r="A4075" i="22"/>
  <c r="A4074" i="22"/>
  <c r="A4073" i="22"/>
  <c r="A4072" i="22"/>
  <c r="A4071" i="22"/>
  <c r="A4070" i="22"/>
  <c r="A4069" i="22"/>
  <c r="A4068" i="22"/>
  <c r="A4067" i="22"/>
  <c r="A4066" i="22"/>
  <c r="A4065" i="22"/>
  <c r="A4064" i="22"/>
  <c r="A4063" i="22"/>
  <c r="A4062" i="22"/>
  <c r="A4061" i="22"/>
  <c r="A4060" i="22"/>
  <c r="A4059" i="22"/>
  <c r="A4058" i="22"/>
  <c r="A4057" i="22"/>
  <c r="A4056" i="22"/>
  <c r="A4055" i="22"/>
  <c r="A4054" i="22"/>
  <c r="A4053" i="22"/>
  <c r="A4052" i="22"/>
  <c r="A4051" i="22"/>
  <c r="A4050" i="22"/>
  <c r="A4049" i="22"/>
  <c r="A4048" i="22"/>
  <c r="A4047" i="22"/>
  <c r="A4046" i="22"/>
  <c r="A4045" i="22"/>
  <c r="A4044" i="22"/>
  <c r="A4043" i="22"/>
  <c r="A4042" i="22"/>
  <c r="A4041" i="22"/>
  <c r="A4040" i="22"/>
  <c r="A4039" i="22"/>
  <c r="A4038" i="22"/>
  <c r="A4037" i="22"/>
  <c r="A4036" i="22"/>
  <c r="A4035" i="22"/>
  <c r="A4034" i="22"/>
  <c r="A4033" i="22"/>
  <c r="A4032" i="22"/>
  <c r="A4031" i="22"/>
  <c r="A4030" i="22"/>
  <c r="A4029" i="22"/>
  <c r="A4028" i="22"/>
  <c r="A4027" i="22"/>
  <c r="A4026" i="22"/>
  <c r="A4025" i="22"/>
  <c r="A4024" i="22"/>
  <c r="A4023" i="22"/>
  <c r="A4022" i="22"/>
  <c r="A4021" i="22"/>
  <c r="A4020" i="22"/>
  <c r="A4019" i="22"/>
  <c r="A4018" i="22"/>
  <c r="A4017" i="22"/>
  <c r="A4016" i="22"/>
  <c r="A4015" i="22"/>
  <c r="A4014" i="22"/>
  <c r="A4013" i="22"/>
  <c r="A4012" i="22"/>
  <c r="A4011" i="22"/>
  <c r="A4010" i="22"/>
  <c r="A4009" i="22"/>
  <c r="A4008" i="22"/>
  <c r="A4007" i="22"/>
  <c r="A4006" i="22"/>
  <c r="A4005" i="22"/>
  <c r="A4004" i="22"/>
  <c r="A4003" i="22"/>
  <c r="A4002" i="22"/>
  <c r="A4001" i="22"/>
  <c r="A4000" i="22"/>
  <c r="A3999" i="22"/>
  <c r="A3998" i="22"/>
  <c r="A3997" i="22"/>
  <c r="A3996" i="22"/>
  <c r="A3995" i="22"/>
  <c r="A3994" i="22"/>
  <c r="A3993" i="22"/>
  <c r="A3992" i="22"/>
  <c r="A3991" i="22"/>
  <c r="A3990" i="22"/>
  <c r="A3989" i="22"/>
  <c r="A3988" i="22"/>
  <c r="A3987" i="22"/>
  <c r="A3986" i="22"/>
  <c r="A3985" i="22"/>
  <c r="A3984" i="22"/>
  <c r="A3983" i="22"/>
  <c r="A3982" i="22"/>
  <c r="A3981" i="22"/>
  <c r="A3980" i="22"/>
  <c r="A3979" i="22"/>
  <c r="A3978" i="22"/>
  <c r="A3977" i="22"/>
  <c r="A3976" i="22"/>
  <c r="A3975" i="22"/>
  <c r="A3974" i="22"/>
  <c r="A3973" i="22"/>
  <c r="A3972" i="22"/>
  <c r="A3971" i="22"/>
  <c r="A3970" i="22"/>
  <c r="A3969" i="22"/>
  <c r="A3968" i="22"/>
  <c r="A3967" i="22"/>
  <c r="A3966" i="22"/>
  <c r="A3965" i="22"/>
  <c r="A3964" i="22"/>
  <c r="A3963" i="22"/>
  <c r="A3962" i="22"/>
  <c r="A3961" i="22"/>
  <c r="A3960" i="22"/>
  <c r="A3959" i="22"/>
  <c r="A3958" i="22"/>
  <c r="A3957" i="22"/>
  <c r="A3956" i="22"/>
  <c r="A3955" i="22"/>
  <c r="A3954" i="22"/>
  <c r="A3953" i="22"/>
  <c r="A3952" i="22"/>
  <c r="A3951" i="22"/>
  <c r="A3950" i="22"/>
  <c r="A3949" i="22"/>
  <c r="A3948" i="22"/>
  <c r="A3947" i="22"/>
  <c r="A3946" i="22"/>
  <c r="A3945" i="22"/>
  <c r="A3944" i="22"/>
  <c r="A3943" i="22"/>
  <c r="A3942" i="22"/>
  <c r="A3941" i="22"/>
  <c r="A3940" i="22"/>
  <c r="A3939" i="22"/>
  <c r="A3938" i="22"/>
  <c r="A3937" i="22"/>
  <c r="A3936" i="22"/>
  <c r="A3935" i="22"/>
  <c r="A3934" i="22"/>
  <c r="A3933" i="22"/>
  <c r="A3932" i="22"/>
  <c r="A3931" i="22"/>
  <c r="A3930" i="22"/>
  <c r="A3929" i="22"/>
  <c r="A3928" i="22"/>
  <c r="A3927" i="22"/>
  <c r="A3926" i="22"/>
  <c r="A3925" i="22"/>
  <c r="A3924" i="22"/>
  <c r="A3923" i="22"/>
  <c r="A3922" i="22"/>
  <c r="A3921" i="22"/>
  <c r="A3920" i="22"/>
  <c r="A3919" i="22"/>
  <c r="A3918" i="22"/>
  <c r="A3917" i="22"/>
  <c r="A3916" i="22"/>
  <c r="A3915" i="22"/>
  <c r="A3914" i="22"/>
  <c r="A3913" i="22"/>
  <c r="A3912" i="22"/>
  <c r="A3911" i="22"/>
  <c r="A3910" i="22"/>
  <c r="A3909" i="22"/>
  <c r="A3908" i="22"/>
  <c r="A3907" i="22"/>
  <c r="A3906" i="22"/>
  <c r="A3905" i="22"/>
  <c r="A3904" i="22"/>
  <c r="A3903" i="22"/>
  <c r="A3902" i="22"/>
  <c r="A3901" i="22"/>
  <c r="A3900" i="22"/>
  <c r="A3899" i="22"/>
  <c r="A3898" i="22"/>
  <c r="A3897" i="22"/>
  <c r="A3896" i="22"/>
  <c r="A3895" i="22"/>
  <c r="A3894" i="22"/>
  <c r="A3893" i="22"/>
  <c r="A3892" i="22"/>
  <c r="A3891" i="22"/>
  <c r="A3890" i="22"/>
  <c r="A3889" i="22"/>
  <c r="A3888" i="22"/>
  <c r="A3887" i="22"/>
  <c r="A3886" i="22"/>
  <c r="A3885" i="22"/>
  <c r="A3884" i="22"/>
  <c r="A3883" i="22"/>
  <c r="A3882" i="22"/>
  <c r="A3881" i="22"/>
  <c r="A3880" i="22"/>
  <c r="A3879" i="22"/>
  <c r="A3878" i="22"/>
  <c r="A3877" i="22"/>
  <c r="A3876" i="22"/>
  <c r="A3875" i="22"/>
  <c r="A3874" i="22"/>
  <c r="A3873" i="22"/>
  <c r="A3872" i="22"/>
  <c r="A3871" i="22"/>
  <c r="A3870" i="22"/>
  <c r="A3869" i="22"/>
  <c r="A3868" i="22"/>
  <c r="A3867" i="22"/>
  <c r="A3866" i="22"/>
  <c r="A3865" i="22"/>
  <c r="A3864" i="22"/>
  <c r="A3863" i="22"/>
  <c r="A3862" i="22"/>
  <c r="A3861" i="22"/>
  <c r="A3860" i="22"/>
  <c r="A3859" i="22"/>
  <c r="A3858" i="22"/>
  <c r="A3857" i="22"/>
  <c r="A3856" i="22"/>
  <c r="A3855" i="22"/>
  <c r="A3854" i="22"/>
  <c r="A3853" i="22"/>
  <c r="A3852" i="22"/>
  <c r="A3851" i="22"/>
  <c r="A3850" i="22"/>
  <c r="A3849" i="22"/>
  <c r="A3848" i="22"/>
  <c r="A3847" i="22"/>
  <c r="A3846" i="22"/>
  <c r="A3845" i="22"/>
  <c r="A3844" i="22"/>
  <c r="A3843" i="22"/>
  <c r="A3842" i="22"/>
  <c r="A3841" i="22"/>
  <c r="A3840" i="22"/>
  <c r="A3839" i="22"/>
  <c r="A3838" i="22"/>
  <c r="A3837" i="22"/>
  <c r="A3836" i="22"/>
  <c r="A3835" i="22"/>
  <c r="A3834" i="22"/>
  <c r="A3833" i="22"/>
  <c r="A3832" i="22"/>
  <c r="A3831" i="22"/>
  <c r="A3830" i="22"/>
  <c r="A3829" i="22"/>
  <c r="A3828" i="22"/>
  <c r="A3827" i="22"/>
  <c r="A3826" i="22"/>
  <c r="A3825" i="22"/>
  <c r="A3824" i="22"/>
  <c r="A3823" i="22"/>
  <c r="A3822" i="22"/>
  <c r="A3821" i="22"/>
  <c r="A3820" i="22"/>
  <c r="A3819" i="22"/>
  <c r="A3818" i="22"/>
  <c r="A3817" i="22"/>
  <c r="A3816" i="22"/>
  <c r="A3815" i="22"/>
  <c r="A3814" i="22"/>
  <c r="A3813" i="22"/>
  <c r="A3812" i="22"/>
  <c r="A3811" i="22"/>
  <c r="A3810" i="22"/>
  <c r="A3809" i="22"/>
  <c r="A3808" i="22"/>
  <c r="A3807" i="22"/>
  <c r="A3806" i="22"/>
  <c r="A3805" i="22"/>
  <c r="A3804" i="22"/>
  <c r="A3803" i="22"/>
  <c r="A3802" i="22"/>
  <c r="A3801" i="22"/>
  <c r="A3800" i="22"/>
  <c r="A3799" i="22"/>
  <c r="A3798" i="22"/>
  <c r="A3797" i="22"/>
  <c r="A3796" i="22"/>
  <c r="A3795" i="22"/>
  <c r="A3794" i="22"/>
  <c r="A3793" i="22"/>
  <c r="A3792" i="22"/>
  <c r="A3791" i="22"/>
  <c r="A3790" i="22"/>
  <c r="A3789" i="22"/>
  <c r="A3788" i="22"/>
  <c r="A3787" i="22"/>
  <c r="A3786" i="22"/>
  <c r="A3785" i="22"/>
  <c r="A3784" i="22"/>
  <c r="A3783" i="22"/>
  <c r="A3782" i="22"/>
  <c r="A3781" i="22"/>
  <c r="A3780" i="22"/>
  <c r="A3779" i="22"/>
  <c r="A3778" i="22"/>
  <c r="A3777" i="22"/>
  <c r="A3776" i="22"/>
  <c r="A3775" i="22"/>
  <c r="A3774" i="22"/>
  <c r="A3773" i="22"/>
  <c r="A3772" i="22"/>
  <c r="A3771" i="22"/>
  <c r="A3770" i="22"/>
  <c r="A3769" i="22"/>
  <c r="A3768" i="22"/>
  <c r="A3767" i="22"/>
  <c r="A3766" i="22"/>
  <c r="A3765" i="22"/>
  <c r="A3764" i="22"/>
  <c r="A3763" i="22"/>
  <c r="A3762" i="22"/>
  <c r="A3761" i="22"/>
  <c r="A3760" i="22"/>
  <c r="A3759" i="22"/>
  <c r="A3758" i="22"/>
  <c r="A3757" i="22"/>
  <c r="A3756" i="22"/>
  <c r="A3755" i="22"/>
  <c r="A3754" i="22"/>
  <c r="A3753" i="22"/>
  <c r="A3752" i="22"/>
  <c r="A3751" i="22"/>
  <c r="A3750" i="22"/>
  <c r="A3749" i="22"/>
  <c r="A3748" i="22"/>
  <c r="A3747" i="22"/>
  <c r="A3746" i="22"/>
  <c r="A3745" i="22"/>
  <c r="A3744" i="22"/>
  <c r="A3743" i="22"/>
  <c r="A3742" i="22"/>
  <c r="A3741" i="22"/>
  <c r="A3740" i="22"/>
  <c r="A3739" i="22"/>
  <c r="A3738" i="22"/>
  <c r="A3737" i="22"/>
  <c r="A3736" i="22"/>
  <c r="A3735" i="22"/>
  <c r="A3734" i="22"/>
  <c r="A3733" i="22"/>
  <c r="A3732" i="22"/>
  <c r="A3731" i="22"/>
  <c r="A3730" i="22"/>
  <c r="A3729" i="22"/>
  <c r="A3728" i="22"/>
  <c r="A3727" i="22"/>
  <c r="A3726" i="22"/>
  <c r="A3725" i="22"/>
  <c r="A3724" i="22"/>
  <c r="A3723" i="22"/>
  <c r="A3722" i="22"/>
  <c r="A3721" i="22"/>
  <c r="A3720" i="22"/>
  <c r="A3719" i="22"/>
  <c r="A3718" i="22"/>
  <c r="A3717" i="22"/>
  <c r="A3716" i="22"/>
  <c r="A3715" i="22"/>
  <c r="A3714" i="22"/>
  <c r="A3713" i="22"/>
  <c r="A3712" i="22"/>
  <c r="A3711" i="22"/>
  <c r="A3710" i="22"/>
  <c r="A3709" i="22"/>
  <c r="A3708" i="22"/>
  <c r="A3707" i="22"/>
  <c r="A3706" i="22"/>
  <c r="A3705" i="22"/>
  <c r="A3704" i="22"/>
  <c r="A3703" i="22"/>
  <c r="A3702" i="22"/>
  <c r="A3701" i="22"/>
  <c r="A3700" i="22"/>
  <c r="A3699" i="22"/>
  <c r="A3698" i="22"/>
  <c r="A3697" i="22"/>
  <c r="A3696" i="22"/>
  <c r="A3695" i="22"/>
  <c r="A3694" i="22"/>
  <c r="A3693" i="22"/>
  <c r="A3692" i="22"/>
  <c r="A3691" i="22"/>
  <c r="A3690" i="22"/>
  <c r="A3689" i="22"/>
  <c r="A3688" i="22"/>
  <c r="A3687" i="22"/>
  <c r="A3686" i="22"/>
  <c r="A3685" i="22"/>
  <c r="A3684" i="22"/>
  <c r="A3683" i="22"/>
  <c r="A3682" i="22"/>
  <c r="A3681" i="22"/>
  <c r="A3680" i="22"/>
  <c r="A3679" i="22"/>
  <c r="A3678" i="22"/>
  <c r="A3677" i="22"/>
  <c r="A3676" i="22"/>
  <c r="A3675" i="22"/>
  <c r="A3674" i="22"/>
  <c r="A3673" i="22"/>
  <c r="A3672" i="22"/>
  <c r="A3671" i="22"/>
  <c r="A3670" i="22"/>
  <c r="A3669" i="22"/>
  <c r="A3668" i="22"/>
  <c r="A3667" i="22"/>
  <c r="A3666" i="22"/>
  <c r="A3665" i="22"/>
  <c r="A3664" i="22"/>
  <c r="A3663" i="22"/>
  <c r="A3662" i="22"/>
  <c r="A3661" i="22"/>
  <c r="A3660" i="22"/>
  <c r="A3659" i="22"/>
  <c r="A3658" i="22"/>
  <c r="A3657" i="22"/>
  <c r="A3656" i="22"/>
  <c r="A3655" i="22"/>
  <c r="A3654" i="22"/>
  <c r="A3653" i="22"/>
  <c r="A3652" i="22"/>
  <c r="A3651" i="22"/>
  <c r="A3650" i="22"/>
  <c r="A3649" i="22"/>
  <c r="A3648" i="22"/>
  <c r="A3647" i="22"/>
  <c r="A3646" i="22"/>
  <c r="A3645" i="22"/>
  <c r="A3644" i="22"/>
  <c r="A3643" i="22"/>
  <c r="A3642" i="22"/>
  <c r="A3641" i="22"/>
  <c r="A3640" i="22"/>
  <c r="A3639" i="22"/>
  <c r="A3638" i="22"/>
  <c r="A3637" i="22"/>
  <c r="A3636" i="22"/>
  <c r="A3635" i="22"/>
  <c r="A3634" i="22"/>
  <c r="A3633" i="22"/>
  <c r="A3632" i="22"/>
  <c r="A3631" i="22"/>
  <c r="A3630" i="22"/>
  <c r="A3629" i="22"/>
  <c r="A3628" i="22"/>
  <c r="A3627" i="22"/>
  <c r="A3626" i="22"/>
  <c r="A3625" i="22"/>
  <c r="A3624" i="22"/>
  <c r="A3623" i="22"/>
  <c r="A3622" i="22"/>
  <c r="A3621" i="22"/>
  <c r="A3620" i="22"/>
  <c r="A3619" i="22"/>
  <c r="A3618" i="22"/>
  <c r="A3617" i="22"/>
  <c r="A3616" i="22"/>
  <c r="A3615" i="22"/>
  <c r="A3614" i="22"/>
  <c r="A3613" i="22"/>
  <c r="A3612" i="22"/>
  <c r="A3611" i="22"/>
  <c r="A3610" i="22"/>
  <c r="A3609" i="22"/>
  <c r="A3608" i="22"/>
  <c r="A3607" i="22"/>
  <c r="A3606" i="22"/>
  <c r="A3605" i="22"/>
  <c r="A3604" i="22"/>
  <c r="A3603" i="22"/>
  <c r="A3602" i="22"/>
  <c r="A3601" i="22"/>
  <c r="A3600" i="22"/>
  <c r="A3599" i="22"/>
  <c r="A3598" i="22"/>
  <c r="A3597" i="22"/>
  <c r="A3596" i="22"/>
  <c r="A3595" i="22"/>
  <c r="A3594" i="22"/>
  <c r="A3593" i="22"/>
  <c r="A3592" i="22"/>
  <c r="A3591" i="22"/>
  <c r="A3590" i="22"/>
  <c r="A3589" i="22"/>
  <c r="A3588" i="22"/>
  <c r="A3587" i="22"/>
  <c r="A3586" i="22"/>
  <c r="A3585" i="22"/>
  <c r="A3584" i="22"/>
  <c r="A3583" i="22"/>
  <c r="A3582" i="22"/>
  <c r="A3581" i="22"/>
  <c r="A3580" i="22"/>
  <c r="A3579" i="22"/>
  <c r="A3578" i="22"/>
  <c r="A3577" i="22"/>
  <c r="A3576" i="22"/>
  <c r="A3575" i="22"/>
  <c r="A3574" i="22"/>
  <c r="A3573" i="22"/>
  <c r="A3572" i="22"/>
  <c r="A3571" i="22"/>
  <c r="A3570" i="22"/>
  <c r="A3569" i="22"/>
  <c r="A3568" i="22"/>
  <c r="A3567" i="22"/>
  <c r="A3566" i="22"/>
  <c r="A3565" i="22"/>
  <c r="A3564" i="22"/>
  <c r="A3563" i="22"/>
  <c r="A3562" i="22"/>
  <c r="A3561" i="22"/>
  <c r="A3560" i="22"/>
  <c r="A3559" i="22"/>
  <c r="A3558" i="22"/>
  <c r="A3557" i="22"/>
  <c r="A3556" i="22"/>
  <c r="A3555" i="22"/>
  <c r="A3554" i="22"/>
  <c r="A3553" i="22"/>
  <c r="A3552" i="22"/>
  <c r="A3551" i="22"/>
  <c r="A3550" i="22"/>
  <c r="A3549" i="22"/>
  <c r="A3548" i="22"/>
  <c r="A3547" i="22"/>
  <c r="A3546" i="22"/>
  <c r="A3545" i="22"/>
  <c r="A3544" i="22"/>
  <c r="A3543" i="22"/>
  <c r="A3542" i="22"/>
  <c r="A3541" i="22"/>
  <c r="A3540" i="22"/>
  <c r="A3539" i="22"/>
  <c r="A3538" i="22"/>
  <c r="A3537" i="22"/>
  <c r="A3536" i="22"/>
  <c r="A3535" i="22"/>
  <c r="A3534" i="22"/>
  <c r="A3533" i="22"/>
  <c r="A3532" i="22"/>
  <c r="A3531" i="22"/>
  <c r="A3530" i="22"/>
  <c r="A3529" i="22"/>
  <c r="A3528" i="22"/>
  <c r="A3527" i="22"/>
  <c r="A3526" i="22"/>
  <c r="A3525" i="22"/>
  <c r="A3524" i="22"/>
  <c r="A3523" i="22"/>
  <c r="A3522" i="22"/>
  <c r="A3521" i="22"/>
  <c r="A3520" i="22"/>
  <c r="A3519" i="22"/>
  <c r="A3518" i="22"/>
  <c r="A3517" i="22"/>
  <c r="A3516" i="22"/>
  <c r="A3515" i="22"/>
  <c r="A3514" i="22"/>
  <c r="A3513" i="22"/>
  <c r="A3512" i="22"/>
  <c r="A3511" i="22"/>
  <c r="A3510" i="22"/>
  <c r="A3509" i="22"/>
  <c r="A3508" i="22"/>
  <c r="A3507" i="22"/>
  <c r="A3506" i="22"/>
  <c r="A3505" i="22"/>
  <c r="A3504" i="22"/>
  <c r="A3503" i="22"/>
  <c r="A3502" i="22"/>
  <c r="A3501" i="22"/>
  <c r="A3500" i="22"/>
  <c r="A3499" i="22"/>
  <c r="A3498" i="22"/>
  <c r="A3497" i="22"/>
  <c r="A3496" i="22"/>
  <c r="A3495" i="22"/>
  <c r="A3494" i="22"/>
  <c r="A3493" i="22"/>
  <c r="A3492" i="22"/>
  <c r="A3491" i="22"/>
  <c r="A3490" i="22"/>
  <c r="A3489" i="22"/>
  <c r="A3488" i="22"/>
  <c r="A3487" i="22"/>
  <c r="A3486" i="22"/>
  <c r="A3485" i="22"/>
  <c r="A3484" i="22"/>
  <c r="A3483" i="22"/>
  <c r="A3482" i="22"/>
  <c r="A3481" i="22"/>
  <c r="A3480" i="22"/>
  <c r="A3479" i="22"/>
  <c r="A3478" i="22"/>
  <c r="A3477" i="22"/>
  <c r="A3476" i="22"/>
  <c r="A3475" i="22"/>
  <c r="A3474" i="22"/>
  <c r="A3473" i="22"/>
  <c r="A3472" i="22"/>
  <c r="A3471" i="22"/>
  <c r="A3470" i="22"/>
  <c r="A3469" i="22"/>
  <c r="A3468" i="22"/>
  <c r="A3467" i="22"/>
  <c r="A3466" i="22"/>
  <c r="A3465" i="22"/>
  <c r="A3464" i="22"/>
  <c r="A3463" i="22"/>
  <c r="A3462" i="22"/>
  <c r="A3461" i="22"/>
  <c r="A3460" i="22"/>
  <c r="A3459" i="22"/>
  <c r="A3458" i="22"/>
  <c r="A3457" i="22"/>
  <c r="A3456" i="22"/>
  <c r="A3455" i="22"/>
  <c r="A3454" i="22"/>
  <c r="A3453" i="22"/>
  <c r="A3452" i="22"/>
  <c r="A3451" i="22"/>
  <c r="A3450" i="22"/>
  <c r="A3449" i="22"/>
  <c r="A3448" i="22"/>
  <c r="A3447" i="22"/>
  <c r="A3446" i="22"/>
  <c r="A3445" i="22"/>
  <c r="A3444" i="22"/>
  <c r="A3443" i="22"/>
  <c r="A3442" i="22"/>
  <c r="A3441" i="22"/>
  <c r="A3440" i="22"/>
  <c r="A3439" i="22"/>
  <c r="A3438" i="22"/>
  <c r="A3437" i="22"/>
  <c r="A3436" i="22"/>
  <c r="A3435" i="22"/>
  <c r="A3434" i="22"/>
  <c r="A3433" i="22"/>
  <c r="A3432" i="22"/>
  <c r="A3431" i="22"/>
  <c r="A3430" i="22"/>
  <c r="A3429" i="22"/>
  <c r="A3428" i="22"/>
  <c r="A3427" i="22"/>
  <c r="A3426" i="22"/>
  <c r="A3425" i="22"/>
  <c r="A3424" i="22"/>
  <c r="A3423" i="22"/>
  <c r="A3422" i="22"/>
  <c r="A3421" i="22"/>
  <c r="A3420" i="22"/>
  <c r="A3419" i="22"/>
  <c r="A3418" i="22"/>
  <c r="A3417" i="22"/>
  <c r="A3416" i="22"/>
  <c r="A3415" i="22"/>
  <c r="A3414" i="22"/>
  <c r="A3413" i="22"/>
  <c r="A3412" i="22"/>
  <c r="A3411" i="22"/>
  <c r="A3410" i="22"/>
  <c r="A3409" i="22"/>
  <c r="A3408" i="22"/>
  <c r="A3407" i="22"/>
  <c r="A3406" i="22"/>
  <c r="A3405" i="22"/>
  <c r="A3404" i="22"/>
  <c r="A3403" i="22"/>
  <c r="A3402" i="22"/>
  <c r="A3401" i="22"/>
  <c r="A3400" i="22"/>
  <c r="A3399" i="22"/>
  <c r="A3398" i="22"/>
  <c r="A3397" i="22"/>
  <c r="A3396" i="22"/>
  <c r="A3395" i="22"/>
  <c r="A3394" i="22"/>
  <c r="A3393" i="22"/>
  <c r="A3392" i="22"/>
  <c r="A3391" i="22"/>
  <c r="A3390" i="22"/>
  <c r="A3389" i="22"/>
  <c r="A3388" i="22"/>
  <c r="A3387" i="22"/>
  <c r="A3386" i="22"/>
  <c r="A3385" i="22"/>
  <c r="A3384" i="22"/>
  <c r="A3383" i="22"/>
  <c r="A3382" i="22"/>
  <c r="A3381" i="22"/>
  <c r="A3380" i="22"/>
  <c r="A3379" i="22"/>
  <c r="A3378" i="22"/>
  <c r="A3377" i="22"/>
  <c r="A3376" i="22"/>
  <c r="A3375" i="22"/>
  <c r="A3374" i="22"/>
  <c r="A3373" i="22"/>
  <c r="A3372" i="22"/>
  <c r="A3371" i="22"/>
  <c r="A3370" i="22"/>
  <c r="A3369" i="22"/>
  <c r="A3368" i="22"/>
  <c r="A3367" i="22"/>
  <c r="A3366" i="22"/>
  <c r="A3365" i="22"/>
  <c r="A3364" i="22"/>
  <c r="A3363" i="22"/>
  <c r="A3362" i="22"/>
  <c r="A3361" i="22"/>
  <c r="A3360" i="22"/>
  <c r="A3359" i="22"/>
  <c r="A3358" i="22"/>
  <c r="A3357" i="22"/>
  <c r="A3356" i="22"/>
  <c r="A3355" i="22"/>
  <c r="A3354" i="22"/>
  <c r="A3353" i="22"/>
  <c r="A3352" i="22"/>
  <c r="A3351" i="22"/>
  <c r="A3350" i="22"/>
  <c r="A3349" i="22"/>
  <c r="A3348" i="22"/>
  <c r="A3347" i="22"/>
  <c r="A3346" i="22"/>
  <c r="A3345" i="22"/>
  <c r="A3344" i="22"/>
  <c r="A3343" i="22"/>
  <c r="A3342" i="22"/>
  <c r="A3341" i="22"/>
  <c r="A3340" i="22"/>
  <c r="A3339" i="22"/>
  <c r="A3338" i="22"/>
  <c r="A3337" i="22"/>
  <c r="A3336" i="22"/>
  <c r="A3335" i="22"/>
  <c r="A3334" i="22"/>
  <c r="A3333" i="22"/>
  <c r="A3332" i="22"/>
  <c r="A3331" i="22"/>
  <c r="A3330" i="22"/>
  <c r="A3329" i="22"/>
  <c r="A3328" i="22"/>
  <c r="A3327" i="22"/>
  <c r="A3326" i="22"/>
  <c r="A3325" i="22"/>
  <c r="A3324" i="22"/>
  <c r="A3323" i="22"/>
  <c r="A3322" i="22"/>
  <c r="A3321" i="22"/>
  <c r="A3320" i="22"/>
  <c r="A3319" i="22"/>
  <c r="A3318" i="22"/>
  <c r="A3317" i="22"/>
  <c r="A3316" i="22"/>
  <c r="A3315" i="22"/>
  <c r="A3314" i="22"/>
  <c r="A3313" i="22"/>
  <c r="A3312" i="22"/>
  <c r="A3311" i="22"/>
  <c r="A3310" i="22"/>
  <c r="A3309" i="22"/>
  <c r="A3308" i="22"/>
  <c r="A3307" i="22"/>
  <c r="A3306" i="22"/>
  <c r="A3305" i="22"/>
  <c r="A3304" i="22"/>
  <c r="A3303" i="22"/>
  <c r="A3302" i="22"/>
  <c r="A3301" i="22"/>
  <c r="A3300" i="22"/>
  <c r="A3299" i="22"/>
  <c r="A3298" i="22"/>
  <c r="A3297" i="22"/>
  <c r="A3296" i="22"/>
  <c r="A3295" i="22"/>
  <c r="A3294" i="22"/>
  <c r="A3293" i="22"/>
  <c r="A3292" i="22"/>
  <c r="A3291" i="22"/>
  <c r="A3290" i="22"/>
  <c r="A3289" i="22"/>
  <c r="A3288" i="22"/>
  <c r="A3287" i="22"/>
  <c r="A3286" i="22"/>
  <c r="A3285" i="22"/>
  <c r="A3284" i="22"/>
  <c r="A3283" i="22"/>
  <c r="A3282" i="22"/>
  <c r="A3281" i="22"/>
  <c r="A3280" i="22"/>
  <c r="A3279" i="22"/>
  <c r="A3278" i="22"/>
  <c r="A3277" i="22"/>
  <c r="A3276" i="22"/>
  <c r="A3275" i="22"/>
  <c r="A3274" i="22"/>
  <c r="A3273" i="22"/>
  <c r="A3272" i="22"/>
  <c r="A3271" i="22"/>
  <c r="A3270" i="22"/>
  <c r="A3269" i="22"/>
  <c r="A3268" i="22"/>
  <c r="A3267" i="22"/>
  <c r="A3266" i="22"/>
  <c r="A3265" i="22"/>
  <c r="A3264" i="22"/>
  <c r="A3263" i="22"/>
  <c r="A3262" i="22"/>
  <c r="A3261" i="22"/>
  <c r="A3260" i="22"/>
  <c r="A3259" i="22"/>
  <c r="A3258" i="22"/>
  <c r="A3257" i="22"/>
  <c r="A3256" i="22"/>
  <c r="A3255" i="22"/>
  <c r="A3254" i="22"/>
  <c r="A3253" i="22"/>
  <c r="A3252" i="22"/>
  <c r="A3251" i="22"/>
  <c r="A3250" i="22"/>
  <c r="A3249" i="22"/>
  <c r="A3248" i="22"/>
  <c r="A3247" i="22"/>
  <c r="A3246" i="22"/>
  <c r="A3245" i="22"/>
  <c r="A3244" i="22"/>
  <c r="A3243" i="22"/>
  <c r="A3242" i="22"/>
  <c r="A3241" i="22"/>
  <c r="A3240" i="22"/>
  <c r="A3239" i="22"/>
  <c r="A3238" i="22"/>
  <c r="A3237" i="22"/>
  <c r="A3236" i="22"/>
  <c r="A3235" i="22"/>
  <c r="A3234" i="22"/>
  <c r="A3233" i="22"/>
  <c r="A3232" i="22"/>
  <c r="A3231" i="22"/>
  <c r="A3230" i="22"/>
  <c r="A3229" i="22"/>
  <c r="A3228" i="22"/>
  <c r="A3227" i="22"/>
  <c r="A3226" i="22"/>
  <c r="A3225" i="22"/>
  <c r="A3224" i="22"/>
  <c r="A3223" i="22"/>
  <c r="A3222" i="22"/>
  <c r="A3221" i="22"/>
  <c r="A3220" i="22"/>
  <c r="A3219" i="22"/>
  <c r="A3218" i="22"/>
  <c r="A3217" i="22"/>
  <c r="A3216" i="22"/>
  <c r="A3215" i="22"/>
  <c r="A3214" i="22"/>
  <c r="A3213" i="22"/>
  <c r="A3212" i="22"/>
  <c r="A3211" i="22"/>
  <c r="A3210" i="22"/>
  <c r="A3209" i="22"/>
  <c r="A3208" i="22"/>
  <c r="A3207" i="22"/>
  <c r="A3206" i="22"/>
  <c r="A3205" i="22"/>
  <c r="A3204" i="22"/>
  <c r="A3203" i="22"/>
  <c r="A3202" i="22"/>
  <c r="A3201" i="22"/>
  <c r="A3200" i="22"/>
  <c r="A3199" i="22"/>
  <c r="A3198" i="22"/>
  <c r="A3197" i="22"/>
  <c r="A3196" i="22"/>
  <c r="A3195" i="22"/>
  <c r="A3194" i="22"/>
  <c r="A3193" i="22"/>
  <c r="A3192" i="22"/>
  <c r="A3191" i="22"/>
  <c r="A3190" i="22"/>
  <c r="A3189" i="22"/>
  <c r="A3188" i="22"/>
  <c r="A3187" i="22"/>
  <c r="A3186" i="22"/>
  <c r="A3185" i="22"/>
  <c r="A3184" i="22"/>
  <c r="A3183" i="22"/>
  <c r="A3182" i="22"/>
  <c r="A3181" i="22"/>
  <c r="A3180" i="22"/>
  <c r="A3179" i="22"/>
  <c r="A3178" i="22"/>
  <c r="A3177" i="22"/>
  <c r="A3176" i="22"/>
  <c r="A3175" i="22"/>
  <c r="A3174" i="22"/>
  <c r="A3173" i="22"/>
  <c r="A3172" i="22"/>
  <c r="A3171" i="22"/>
  <c r="A3170" i="22"/>
  <c r="A3169" i="22"/>
  <c r="A3168" i="22"/>
  <c r="A3167" i="22"/>
  <c r="A3166" i="22"/>
  <c r="A3165" i="22"/>
  <c r="A3164" i="22"/>
  <c r="A3163" i="22"/>
  <c r="A3162" i="22"/>
  <c r="A3161" i="22"/>
  <c r="A3160" i="22"/>
  <c r="A3159" i="22"/>
  <c r="A3158" i="22"/>
  <c r="A3157" i="22"/>
  <c r="A3156" i="22"/>
  <c r="A3155" i="22"/>
  <c r="A3154" i="22"/>
  <c r="A3153" i="22"/>
  <c r="A3152" i="22"/>
  <c r="A3151" i="22"/>
  <c r="A3150" i="22"/>
  <c r="A3149" i="22"/>
  <c r="A3148" i="22"/>
  <c r="A3147" i="22"/>
  <c r="A3146" i="22"/>
  <c r="A3145" i="22"/>
  <c r="A3144" i="22"/>
  <c r="A3143" i="22"/>
  <c r="A3142" i="22"/>
  <c r="A3141" i="22"/>
  <c r="A3140" i="22"/>
  <c r="A3139" i="22"/>
  <c r="A3138" i="22"/>
  <c r="A3137" i="22"/>
  <c r="A3136" i="22"/>
  <c r="A3135" i="22"/>
  <c r="A3134" i="22"/>
  <c r="A3133" i="22"/>
  <c r="A3132" i="22"/>
  <c r="A3131" i="22"/>
  <c r="A3130" i="22"/>
  <c r="A3129" i="22"/>
  <c r="A3128" i="22"/>
  <c r="A3127" i="22"/>
  <c r="A3126" i="22"/>
  <c r="A3125" i="22"/>
  <c r="A3124" i="22"/>
  <c r="A3123" i="22"/>
  <c r="A3122" i="22"/>
  <c r="A3121" i="22"/>
  <c r="A3120" i="22"/>
  <c r="A3119" i="22"/>
  <c r="A3118" i="22"/>
  <c r="A3117" i="22"/>
  <c r="A3116" i="22"/>
  <c r="A3115" i="22"/>
  <c r="A3114" i="22"/>
  <c r="A3113" i="22"/>
  <c r="A3112" i="22"/>
  <c r="A3111" i="22"/>
  <c r="A3110" i="22"/>
  <c r="A3109" i="22"/>
  <c r="A3108" i="22"/>
  <c r="A3107" i="22"/>
  <c r="A3106" i="22"/>
  <c r="A3105" i="22"/>
  <c r="A3104" i="22"/>
  <c r="A3103" i="22"/>
  <c r="A3102" i="22"/>
  <c r="A3101" i="22"/>
  <c r="A3100" i="22"/>
  <c r="A3099" i="22"/>
  <c r="A3098" i="22"/>
  <c r="A3097" i="22"/>
  <c r="A3096" i="22"/>
  <c r="A3095" i="22"/>
  <c r="A3094" i="22"/>
  <c r="A3093" i="22"/>
  <c r="A3092" i="22"/>
  <c r="A3091" i="22"/>
  <c r="A3090" i="22"/>
  <c r="A3089" i="22"/>
  <c r="A3088" i="22"/>
  <c r="A3087" i="22"/>
  <c r="A3086" i="22"/>
  <c r="A3085" i="22"/>
  <c r="A3084" i="22"/>
  <c r="A3083" i="22"/>
  <c r="A3082" i="22"/>
  <c r="A3081" i="22"/>
  <c r="A3080" i="22"/>
  <c r="A3079" i="22"/>
  <c r="A3078" i="22"/>
  <c r="A3077" i="22"/>
  <c r="A3076" i="22"/>
  <c r="A3075" i="22"/>
  <c r="A3074" i="22"/>
  <c r="A3073" i="22"/>
  <c r="A3072" i="22"/>
  <c r="A3071" i="22"/>
  <c r="A3070" i="22"/>
  <c r="A3069" i="22"/>
  <c r="A3068" i="22"/>
  <c r="A3067" i="22"/>
  <c r="A3066" i="22"/>
  <c r="A3065" i="22"/>
  <c r="A3064" i="22"/>
  <c r="A3063" i="22"/>
  <c r="A3062" i="22"/>
  <c r="A3061" i="22"/>
  <c r="A3060" i="22"/>
  <c r="A3059" i="22"/>
  <c r="A3058" i="22"/>
  <c r="A3057" i="22"/>
  <c r="A3056" i="22"/>
  <c r="A3055" i="22"/>
  <c r="A3054" i="22"/>
  <c r="A3053" i="22"/>
  <c r="A3052" i="22"/>
  <c r="A3051" i="22"/>
  <c r="A3050" i="22"/>
  <c r="A3049" i="22"/>
  <c r="A3048" i="22"/>
  <c r="A3047" i="22"/>
  <c r="A3046" i="22"/>
  <c r="A3045" i="22"/>
  <c r="A3044" i="22"/>
  <c r="A3043" i="22"/>
  <c r="A3042" i="22"/>
  <c r="A3041" i="22"/>
  <c r="A3040" i="22"/>
  <c r="A3039" i="22"/>
  <c r="A3038" i="22"/>
  <c r="A3037" i="22"/>
  <c r="A3036" i="22"/>
  <c r="A3035" i="22"/>
  <c r="A3034" i="22"/>
  <c r="A3033" i="22"/>
  <c r="A3032" i="22"/>
  <c r="A3031" i="22"/>
  <c r="A3030" i="22"/>
  <c r="A3029" i="22"/>
  <c r="A3028" i="22"/>
  <c r="A3027" i="22"/>
  <c r="A3026" i="22"/>
  <c r="A3025" i="22"/>
  <c r="A3024" i="22"/>
  <c r="A3023" i="22"/>
  <c r="A3022" i="22"/>
  <c r="A3021" i="22"/>
  <c r="A3020" i="22"/>
  <c r="A3019" i="22"/>
  <c r="A3018" i="22"/>
  <c r="A3017" i="22"/>
  <c r="A3016" i="22"/>
  <c r="A3015" i="22"/>
  <c r="A3014" i="22"/>
  <c r="A3013" i="22"/>
  <c r="A3012" i="22"/>
  <c r="A3011" i="22"/>
  <c r="A3010" i="22"/>
  <c r="A3009" i="22"/>
  <c r="A3008" i="22"/>
  <c r="A3007" i="22"/>
  <c r="A3006" i="22"/>
  <c r="A3005" i="22"/>
  <c r="A3004" i="22"/>
  <c r="A3003" i="22"/>
  <c r="A3002" i="22"/>
  <c r="A3001" i="22"/>
  <c r="A3000" i="22"/>
  <c r="A2999" i="22"/>
  <c r="A2998" i="22"/>
  <c r="A2997" i="22"/>
  <c r="A2996" i="22"/>
  <c r="A2995" i="22"/>
  <c r="A2994" i="22"/>
  <c r="A2993" i="22"/>
  <c r="A2992" i="22"/>
  <c r="A2991" i="22"/>
  <c r="A2990" i="22"/>
  <c r="A2989" i="22"/>
  <c r="A2988" i="22"/>
  <c r="A2987" i="22"/>
  <c r="A2986" i="22"/>
  <c r="A2985" i="22"/>
  <c r="A2984" i="22"/>
  <c r="A2983" i="22"/>
  <c r="A2982" i="22"/>
  <c r="A2981" i="22"/>
  <c r="A2980" i="22"/>
  <c r="A2979" i="22"/>
  <c r="A2978" i="22"/>
  <c r="A2977" i="22"/>
  <c r="A2976" i="22"/>
  <c r="A2975" i="22"/>
  <c r="A2974" i="22"/>
  <c r="A2973" i="22"/>
  <c r="A2972" i="22"/>
  <c r="A2971" i="22"/>
  <c r="A2970" i="22"/>
  <c r="A2969" i="22"/>
  <c r="A2968" i="22"/>
  <c r="A2967" i="22"/>
  <c r="A2966" i="22"/>
  <c r="A2965" i="22"/>
  <c r="A2964" i="22"/>
  <c r="A2963" i="22"/>
  <c r="A2962" i="22"/>
  <c r="A2961" i="22"/>
  <c r="A2960" i="22"/>
  <c r="A2959" i="22"/>
  <c r="A2958" i="22"/>
  <c r="A2957" i="22"/>
  <c r="A2956" i="22"/>
  <c r="A2955" i="22"/>
  <c r="A2954" i="22"/>
  <c r="A2953" i="22"/>
  <c r="A2952" i="22"/>
  <c r="A2951" i="22"/>
  <c r="A2950" i="22"/>
  <c r="A2949" i="22"/>
  <c r="A2948" i="22"/>
  <c r="A2947" i="22"/>
  <c r="A2946" i="22"/>
  <c r="A2945" i="22"/>
  <c r="A2944" i="22"/>
  <c r="A2943" i="22"/>
  <c r="A2942" i="22"/>
  <c r="A2941" i="22"/>
  <c r="A2940" i="22"/>
  <c r="A2939" i="22"/>
  <c r="A2938" i="22"/>
  <c r="A2937" i="22"/>
  <c r="A2936" i="22"/>
  <c r="A2935" i="22"/>
  <c r="A2934" i="22"/>
  <c r="A2933" i="22"/>
  <c r="A2932" i="22"/>
  <c r="A2931" i="22"/>
  <c r="A2930" i="22"/>
  <c r="A2929" i="22"/>
  <c r="A2928" i="22"/>
  <c r="A2927" i="22"/>
  <c r="A2926" i="22"/>
  <c r="A2925" i="22"/>
  <c r="A2924" i="22"/>
  <c r="A2923" i="22"/>
  <c r="A2922" i="22"/>
  <c r="A2921" i="22"/>
  <c r="A2920" i="22"/>
  <c r="A2919" i="22"/>
  <c r="A2918" i="22"/>
  <c r="A2917" i="22"/>
  <c r="A2916" i="22"/>
  <c r="A2915" i="22"/>
  <c r="A2914" i="22"/>
  <c r="A2913" i="22"/>
  <c r="A2912" i="22"/>
  <c r="A2911" i="22"/>
  <c r="A2910" i="22"/>
  <c r="A2909" i="22"/>
  <c r="A2908" i="22"/>
  <c r="A2907" i="22"/>
  <c r="A2906" i="22"/>
  <c r="A2905" i="22"/>
  <c r="A2904" i="22"/>
  <c r="A2903" i="22"/>
  <c r="A2902" i="22"/>
  <c r="A2901" i="22"/>
  <c r="A2900" i="22"/>
  <c r="A2899" i="22"/>
  <c r="A2898" i="22"/>
  <c r="A2897" i="22"/>
  <c r="A2896" i="22"/>
  <c r="A2895" i="22"/>
  <c r="A2894" i="22"/>
  <c r="A2893" i="22"/>
  <c r="A2892" i="22"/>
  <c r="A2891" i="22"/>
  <c r="A2890" i="22"/>
  <c r="A2889" i="22"/>
  <c r="A2888" i="22"/>
  <c r="A2887" i="22"/>
  <c r="A2886" i="22"/>
  <c r="A2885" i="22"/>
  <c r="A2884" i="22"/>
  <c r="A2883" i="22"/>
  <c r="A2882" i="22"/>
  <c r="A2881" i="22"/>
  <c r="A2880" i="22"/>
  <c r="A2879" i="22"/>
  <c r="A2878" i="22"/>
  <c r="A2877" i="22"/>
  <c r="A2876" i="22"/>
  <c r="A2875" i="22"/>
  <c r="A2874" i="22"/>
  <c r="A2873" i="22"/>
  <c r="A2872" i="22"/>
  <c r="A2871" i="22"/>
  <c r="A2870" i="22"/>
  <c r="A2869" i="22"/>
  <c r="A2868" i="22"/>
  <c r="A2867" i="22"/>
  <c r="A2866" i="22"/>
  <c r="A2865" i="22"/>
  <c r="A2864" i="22"/>
  <c r="A2863" i="22"/>
  <c r="A2862" i="22"/>
  <c r="A2861" i="22"/>
  <c r="A2860" i="22"/>
  <c r="A2859" i="22"/>
  <c r="A2858" i="22"/>
  <c r="A2857" i="22"/>
  <c r="A2856" i="22"/>
  <c r="A2855" i="22"/>
  <c r="A2854" i="22"/>
  <c r="A2853" i="22"/>
  <c r="A2852" i="22"/>
  <c r="A2851" i="22"/>
  <c r="A2850" i="22"/>
  <c r="A2849" i="22"/>
  <c r="A2848" i="22"/>
  <c r="A2847" i="22"/>
  <c r="A2846" i="22"/>
  <c r="A2845" i="22"/>
  <c r="A2844" i="22"/>
  <c r="A2843" i="22"/>
  <c r="A2842" i="22"/>
  <c r="A2841" i="22"/>
  <c r="A2840" i="22"/>
  <c r="A2839" i="22"/>
  <c r="A2838" i="22"/>
  <c r="A2837" i="22"/>
  <c r="A2836" i="22"/>
  <c r="A2835" i="22"/>
  <c r="A2834" i="22"/>
  <c r="A2833" i="22"/>
  <c r="A2832" i="22"/>
  <c r="A2831" i="22"/>
  <c r="A2830" i="22"/>
  <c r="A2829" i="22"/>
  <c r="A2828" i="22"/>
  <c r="A2827" i="22"/>
  <c r="A2826" i="22"/>
  <c r="A2825" i="22"/>
  <c r="A2824" i="22"/>
  <c r="A2823" i="22"/>
  <c r="A2822" i="22"/>
  <c r="A2821" i="22"/>
  <c r="A2820" i="22"/>
  <c r="A2819" i="22"/>
  <c r="A2818" i="22"/>
  <c r="A2817" i="22"/>
  <c r="A2816" i="22"/>
  <c r="A2815" i="22"/>
  <c r="A2814" i="22"/>
  <c r="A2813" i="22"/>
  <c r="A2812" i="22"/>
  <c r="A2811" i="22"/>
  <c r="A2810" i="22"/>
  <c r="A2809" i="22"/>
  <c r="A2808" i="22"/>
  <c r="A2807" i="22"/>
  <c r="A2806" i="22"/>
  <c r="A2805" i="22"/>
  <c r="A2804" i="22"/>
  <c r="A2803" i="22"/>
  <c r="A2802" i="22"/>
  <c r="A2801" i="22"/>
  <c r="A2800" i="22"/>
  <c r="A2799" i="22"/>
  <c r="A2798" i="22"/>
  <c r="A2797" i="22"/>
  <c r="A2796" i="22"/>
  <c r="A2795" i="22"/>
  <c r="A2794" i="22"/>
  <c r="A2793" i="22"/>
  <c r="A2792" i="22"/>
  <c r="A2791" i="22"/>
  <c r="A2790" i="22"/>
  <c r="A2789" i="22"/>
  <c r="A2788" i="22"/>
  <c r="A2787" i="22"/>
  <c r="A2786" i="22"/>
  <c r="A2785" i="22"/>
  <c r="A2784" i="22"/>
  <c r="A2783" i="22"/>
  <c r="A2782" i="22"/>
  <c r="A2781" i="22"/>
  <c r="A2780" i="22"/>
  <c r="A2779" i="22"/>
  <c r="A2778" i="22"/>
  <c r="A2777" i="22"/>
  <c r="A2776" i="22"/>
  <c r="A2775" i="22"/>
  <c r="A2774" i="22"/>
  <c r="A2773" i="22"/>
  <c r="A2772" i="22"/>
  <c r="A2771" i="22"/>
  <c r="A2770" i="22"/>
  <c r="A2769" i="22"/>
  <c r="A2768" i="22"/>
  <c r="A2767" i="22"/>
  <c r="A2766" i="22"/>
  <c r="A2765" i="22"/>
  <c r="A2764" i="22"/>
  <c r="A2763" i="22"/>
  <c r="A2762" i="22"/>
  <c r="A2761" i="22"/>
  <c r="A2760" i="22"/>
  <c r="A2759" i="22"/>
  <c r="A2758" i="22"/>
  <c r="A2757" i="22"/>
  <c r="A2756" i="22"/>
  <c r="A2755" i="22"/>
  <c r="A2754" i="22"/>
  <c r="A2753" i="22"/>
  <c r="A2752" i="22"/>
  <c r="A2751" i="22"/>
  <c r="A2750" i="22"/>
  <c r="A2749" i="22"/>
  <c r="A2748" i="22"/>
  <c r="A2747" i="22"/>
  <c r="A2746" i="22"/>
  <c r="A2745" i="22"/>
  <c r="A2744" i="22"/>
  <c r="A2743" i="22"/>
  <c r="A2742" i="22"/>
  <c r="A2741" i="22"/>
  <c r="A2740" i="22"/>
  <c r="A2739" i="22"/>
  <c r="A2738" i="22"/>
  <c r="A2737" i="22"/>
  <c r="A2736" i="22"/>
  <c r="A2735" i="22"/>
  <c r="A2734" i="22"/>
  <c r="A2733" i="22"/>
  <c r="A2732" i="22"/>
  <c r="A2731" i="22"/>
  <c r="A2730" i="22"/>
  <c r="A2729" i="22"/>
  <c r="A2728" i="22"/>
  <c r="A2727" i="22"/>
  <c r="A2726" i="22"/>
  <c r="A2725" i="22"/>
  <c r="A2724" i="22"/>
  <c r="A2723" i="22"/>
  <c r="A2722" i="22"/>
  <c r="A2721" i="22"/>
  <c r="A2720" i="22"/>
  <c r="A2719" i="22"/>
  <c r="A2718" i="22"/>
  <c r="A2717" i="22"/>
  <c r="A2716" i="22"/>
  <c r="A2715" i="22"/>
  <c r="A2714" i="22"/>
  <c r="A2713" i="22"/>
  <c r="A2712" i="22"/>
  <c r="A2711" i="22"/>
  <c r="A2710" i="22"/>
  <c r="A2709" i="22"/>
  <c r="A2708" i="22"/>
  <c r="A2707" i="22"/>
  <c r="A2706" i="22"/>
  <c r="A2705" i="22"/>
  <c r="A2704" i="22"/>
  <c r="A2703" i="22"/>
  <c r="A2702" i="22"/>
  <c r="A2701" i="22"/>
  <c r="A2700" i="22"/>
  <c r="A2699" i="22"/>
  <c r="A2698" i="22"/>
  <c r="A2697" i="22"/>
  <c r="A2696" i="22"/>
  <c r="A2695" i="22"/>
  <c r="A2694" i="22"/>
  <c r="A2693" i="22"/>
  <c r="A2692" i="22"/>
  <c r="A2691" i="22"/>
  <c r="A2690" i="22"/>
  <c r="A2689" i="22"/>
  <c r="A2688" i="22"/>
  <c r="A2687" i="22"/>
  <c r="A2686" i="22"/>
  <c r="A2685" i="22"/>
  <c r="A2684" i="22"/>
  <c r="A2683" i="22"/>
  <c r="A2682" i="22"/>
  <c r="A2681" i="22"/>
  <c r="A2680" i="22"/>
  <c r="A2679" i="22"/>
  <c r="A2678" i="22"/>
  <c r="A2677" i="22"/>
  <c r="A2676" i="22"/>
  <c r="A2675" i="22"/>
  <c r="A2674" i="22"/>
  <c r="A2673" i="22"/>
  <c r="A2672" i="22"/>
  <c r="A2671" i="22"/>
  <c r="A2670" i="22"/>
  <c r="A2669" i="22"/>
  <c r="A2668" i="22"/>
  <c r="A2667" i="22"/>
  <c r="A2666" i="22"/>
  <c r="A2665" i="22"/>
  <c r="A2664" i="22"/>
  <c r="A2663" i="22"/>
  <c r="A2662" i="22"/>
  <c r="A2661" i="22"/>
  <c r="A2660" i="22"/>
  <c r="A2659" i="22"/>
  <c r="A2658" i="22"/>
  <c r="A2657" i="22"/>
  <c r="A2656" i="22"/>
  <c r="A2655" i="22"/>
  <c r="A2654" i="22"/>
  <c r="A2653" i="22"/>
  <c r="A2652" i="22"/>
  <c r="A2651" i="22"/>
  <c r="A2650" i="22"/>
  <c r="A2649" i="22"/>
  <c r="A2648" i="22"/>
  <c r="A2647" i="22"/>
  <c r="A2646" i="22"/>
  <c r="A2645" i="22"/>
  <c r="A2644" i="22"/>
  <c r="A2643" i="22"/>
  <c r="A2642" i="22"/>
  <c r="A2641" i="22"/>
  <c r="A2640" i="22"/>
  <c r="A2639" i="22"/>
  <c r="A2638" i="22"/>
  <c r="A2637" i="22"/>
  <c r="A2636" i="22"/>
  <c r="A2635" i="22"/>
  <c r="A2634" i="22"/>
  <c r="A2633" i="22"/>
  <c r="A2632" i="22"/>
  <c r="A2631" i="22"/>
  <c r="A2630" i="22"/>
  <c r="A2629" i="22"/>
  <c r="A2628" i="22"/>
  <c r="A2627" i="22"/>
  <c r="A2626" i="22"/>
  <c r="A2625" i="22"/>
  <c r="A2624" i="22"/>
  <c r="A2623" i="22"/>
  <c r="A2622" i="22"/>
  <c r="A2621" i="22"/>
  <c r="A2620" i="22"/>
  <c r="A2619" i="22"/>
  <c r="A2618" i="22"/>
  <c r="A2617" i="22"/>
  <c r="A2616" i="22"/>
  <c r="A2615" i="22"/>
  <c r="A2614" i="22"/>
  <c r="A2613" i="22"/>
  <c r="A2612" i="22"/>
  <c r="A2611" i="22"/>
  <c r="A2610" i="22"/>
  <c r="A2609" i="22"/>
  <c r="A2608" i="22"/>
  <c r="A2607" i="22"/>
  <c r="A2606" i="22"/>
  <c r="A2605" i="22"/>
  <c r="A2604" i="22"/>
  <c r="A2603" i="22"/>
  <c r="A2602" i="22"/>
  <c r="A2601" i="22"/>
  <c r="A2600" i="22"/>
  <c r="A2599" i="22"/>
  <c r="A2598" i="22"/>
  <c r="A2597" i="22"/>
  <c r="A2596" i="22"/>
  <c r="A2595" i="22"/>
  <c r="A2594" i="22"/>
  <c r="A2593" i="22"/>
  <c r="A2592" i="22"/>
  <c r="A2591" i="22"/>
  <c r="A2590" i="22"/>
  <c r="A2589" i="22"/>
  <c r="A2588" i="22"/>
  <c r="A2587" i="22"/>
  <c r="A2586" i="22"/>
  <c r="A2585" i="22"/>
  <c r="A2584" i="22"/>
  <c r="A2583" i="22"/>
  <c r="A2582" i="22"/>
  <c r="A2581" i="22"/>
  <c r="A2580" i="22"/>
  <c r="A2579" i="22"/>
  <c r="A2578" i="22"/>
  <c r="A2577" i="22"/>
  <c r="A2576" i="22"/>
  <c r="A2575" i="22"/>
  <c r="A2574" i="22"/>
  <c r="A2573" i="22"/>
  <c r="A2572" i="22"/>
  <c r="A2571" i="22"/>
  <c r="A2570" i="22"/>
  <c r="A2569" i="22"/>
  <c r="A2568" i="22"/>
  <c r="A2567" i="22"/>
  <c r="A2566" i="22"/>
  <c r="A2565" i="22"/>
  <c r="A2564" i="22"/>
  <c r="A2563" i="22"/>
  <c r="A2562" i="22"/>
  <c r="A2561" i="22"/>
  <c r="A2560" i="22"/>
  <c r="A2559" i="22"/>
  <c r="A2558" i="22"/>
  <c r="A2557" i="22"/>
  <c r="A2556" i="22"/>
  <c r="A2555" i="22"/>
  <c r="A2554" i="22"/>
  <c r="A2553" i="22"/>
  <c r="A2552" i="22"/>
  <c r="A2551" i="22"/>
  <c r="A2550" i="22"/>
  <c r="A2549" i="22"/>
  <c r="A2548" i="22"/>
  <c r="A2547" i="22"/>
  <c r="A2546" i="22"/>
  <c r="A2545" i="22"/>
  <c r="A2544" i="22"/>
  <c r="A2543" i="22"/>
  <c r="A2542" i="22"/>
  <c r="A2541" i="22"/>
  <c r="A2540" i="22"/>
  <c r="A2539" i="22"/>
  <c r="A2538" i="22"/>
  <c r="A2537" i="22"/>
  <c r="A2536" i="22"/>
  <c r="A2535" i="22"/>
  <c r="A2534" i="22"/>
  <c r="A2533" i="22"/>
  <c r="A2532" i="22"/>
  <c r="A2531" i="22"/>
  <c r="A2530" i="22"/>
  <c r="A2529" i="22"/>
  <c r="A2528" i="22"/>
  <c r="A2527" i="22"/>
  <c r="A2526" i="22"/>
  <c r="A2525" i="22"/>
  <c r="A2524" i="22"/>
  <c r="A2523" i="22"/>
  <c r="A2522" i="22"/>
  <c r="A2521" i="22"/>
  <c r="A2520" i="22"/>
  <c r="A2519" i="22"/>
  <c r="A2518" i="22"/>
  <c r="A2517" i="22"/>
  <c r="A2516" i="22"/>
  <c r="A2515" i="22"/>
  <c r="A2514" i="22"/>
  <c r="A2513" i="22"/>
  <c r="A2512" i="22"/>
  <c r="A2511" i="22"/>
  <c r="A2510" i="22"/>
  <c r="A2509" i="22"/>
  <c r="A2508" i="22"/>
  <c r="A2507" i="22"/>
  <c r="A2506" i="22"/>
  <c r="A2505" i="22"/>
  <c r="A2504" i="22"/>
  <c r="A2503" i="22"/>
  <c r="A2502" i="22"/>
  <c r="A2501" i="22"/>
  <c r="A2500" i="22"/>
  <c r="A2499" i="22"/>
  <c r="A2498" i="22"/>
  <c r="A2497" i="22"/>
  <c r="A2496" i="22"/>
  <c r="A2495" i="22"/>
  <c r="A2494" i="22"/>
  <c r="A2493" i="22"/>
  <c r="A2492" i="22"/>
  <c r="A2491" i="22"/>
  <c r="A2490" i="22"/>
  <c r="A2489" i="22"/>
  <c r="A2488" i="22"/>
  <c r="A2487" i="22"/>
  <c r="A2486" i="22"/>
  <c r="A2485" i="22"/>
  <c r="A2484" i="22"/>
  <c r="A2483" i="22"/>
  <c r="A2482" i="22"/>
  <c r="A2481" i="22"/>
  <c r="A2480" i="22"/>
  <c r="A2479" i="22"/>
  <c r="A2478" i="22"/>
  <c r="A2477" i="22"/>
  <c r="A2476" i="22"/>
  <c r="A2475" i="22"/>
  <c r="A2474" i="22"/>
  <c r="A2473" i="22"/>
  <c r="A2472" i="22"/>
  <c r="A2471" i="22"/>
  <c r="A2470" i="22"/>
  <c r="A2469" i="22"/>
  <c r="A2468" i="22"/>
  <c r="A2467" i="22"/>
  <c r="A2466" i="22"/>
  <c r="A2465" i="22"/>
  <c r="A2464" i="22"/>
  <c r="A2463" i="22"/>
  <c r="A2462" i="22"/>
  <c r="A2461" i="22"/>
  <c r="A2460" i="22"/>
  <c r="A2459" i="22"/>
  <c r="A2458" i="22"/>
  <c r="A2457" i="22"/>
  <c r="A2456" i="22"/>
  <c r="A2455" i="22"/>
  <c r="A2454" i="22"/>
  <c r="A2453" i="22"/>
  <c r="A2452" i="22"/>
  <c r="A2451" i="22"/>
  <c r="A2450" i="22"/>
  <c r="A2449" i="22"/>
  <c r="A2448" i="22"/>
  <c r="A2447" i="22"/>
  <c r="A2446" i="22"/>
  <c r="A2445" i="22"/>
  <c r="A2444" i="22"/>
  <c r="A2443" i="22"/>
  <c r="A2442" i="22"/>
  <c r="A2441" i="22"/>
  <c r="A2440" i="22"/>
  <c r="A2439" i="22"/>
  <c r="A2438" i="22"/>
  <c r="A2437" i="22"/>
  <c r="A2436" i="22"/>
  <c r="A2435" i="22"/>
  <c r="A2434" i="22"/>
  <c r="A2433" i="22"/>
  <c r="A2432" i="22"/>
  <c r="A2431" i="22"/>
  <c r="A2430" i="22"/>
  <c r="A2429" i="22"/>
  <c r="A2428" i="22"/>
  <c r="A2427" i="22"/>
  <c r="A2426" i="22"/>
  <c r="A2425" i="22"/>
  <c r="A2424" i="22"/>
  <c r="A2423" i="22"/>
  <c r="A2422" i="22"/>
  <c r="A2421" i="22"/>
  <c r="A2420" i="22"/>
  <c r="A2419" i="22"/>
  <c r="A2418" i="22"/>
  <c r="A2417" i="22"/>
  <c r="A2416" i="22"/>
  <c r="A2415" i="22"/>
  <c r="A2414" i="22"/>
  <c r="A2413" i="22"/>
  <c r="A2412" i="22"/>
  <c r="A2411" i="22"/>
  <c r="A2410" i="22"/>
  <c r="A2409" i="22"/>
  <c r="A2408" i="22"/>
  <c r="A2407" i="22"/>
  <c r="A2406" i="22"/>
  <c r="A2405" i="22"/>
  <c r="A2404" i="22"/>
  <c r="A2403" i="22"/>
  <c r="A2402" i="22"/>
  <c r="A2401" i="22"/>
  <c r="A2400" i="22"/>
  <c r="A2399" i="22"/>
  <c r="A2398" i="22"/>
  <c r="A2397" i="22"/>
  <c r="A2396" i="22"/>
  <c r="A2395" i="22"/>
  <c r="A2394" i="22"/>
  <c r="A2393" i="22"/>
  <c r="A2392" i="22"/>
  <c r="A2391" i="22"/>
  <c r="A2390" i="22"/>
  <c r="A2389" i="22"/>
  <c r="A2388" i="22"/>
  <c r="A2387" i="22"/>
  <c r="A2386" i="22"/>
  <c r="A2385" i="22"/>
  <c r="A2384" i="22"/>
  <c r="A2383" i="22"/>
  <c r="A2382" i="22"/>
  <c r="A2381" i="22"/>
  <c r="A2380" i="22"/>
  <c r="A2379" i="22"/>
  <c r="A2378" i="22"/>
  <c r="A2377" i="22"/>
  <c r="A2376" i="22"/>
  <c r="A2375" i="22"/>
  <c r="A2374" i="22"/>
  <c r="A2373" i="22"/>
  <c r="A2372" i="22"/>
  <c r="A2371" i="22"/>
  <c r="A2370" i="22"/>
  <c r="A2369" i="22"/>
  <c r="A2368" i="22"/>
  <c r="A2367" i="22"/>
  <c r="A2366" i="22"/>
  <c r="A2365" i="22"/>
  <c r="A2364" i="22"/>
  <c r="A2363" i="22"/>
  <c r="A2362" i="22"/>
  <c r="A2361" i="22"/>
  <c r="A2360" i="22"/>
  <c r="A2359" i="22"/>
  <c r="A2358" i="22"/>
  <c r="A2357" i="22"/>
  <c r="A2356" i="22"/>
  <c r="A2355" i="22"/>
  <c r="A2354" i="22"/>
  <c r="A2353" i="22"/>
  <c r="A2352" i="22"/>
  <c r="A2351" i="22"/>
  <c r="A2350" i="22"/>
  <c r="A2349" i="22"/>
  <c r="A2348" i="22"/>
  <c r="A2347" i="22"/>
  <c r="A2346" i="22"/>
  <c r="A2345" i="22"/>
  <c r="A2344" i="22"/>
  <c r="A2343" i="22"/>
  <c r="A2342" i="22"/>
  <c r="A2341" i="22"/>
  <c r="A2340" i="22"/>
  <c r="A2339" i="22"/>
  <c r="A2338" i="22"/>
  <c r="A2337" i="22"/>
  <c r="A2336" i="22"/>
  <c r="A2335" i="22"/>
  <c r="A2334" i="22"/>
  <c r="A2333" i="22"/>
  <c r="A2332" i="22"/>
  <c r="A2331" i="22"/>
  <c r="A2330" i="22"/>
  <c r="A2329" i="22"/>
  <c r="A2328" i="22"/>
  <c r="A2327" i="22"/>
  <c r="A2326" i="22"/>
  <c r="A2325" i="22"/>
  <c r="A2324" i="22"/>
  <c r="A2323" i="22"/>
  <c r="A2322" i="22"/>
  <c r="A2321" i="22"/>
  <c r="A2320" i="22"/>
  <c r="A2319" i="22"/>
  <c r="A2318" i="22"/>
  <c r="A2317" i="22"/>
  <c r="A2316" i="22"/>
  <c r="A2315" i="22"/>
  <c r="A2314" i="22"/>
  <c r="A2313" i="22"/>
  <c r="A2312" i="22"/>
  <c r="A2311" i="22"/>
  <c r="A2310" i="22"/>
  <c r="A2309" i="22"/>
  <c r="A2308" i="22"/>
  <c r="A2307" i="22"/>
  <c r="A2306" i="22"/>
  <c r="A2305" i="22"/>
  <c r="A2304" i="22"/>
  <c r="A2303" i="22"/>
  <c r="A2302" i="22"/>
  <c r="A2301" i="22"/>
  <c r="A2300" i="22"/>
  <c r="A2299" i="22"/>
  <c r="A2298" i="22"/>
  <c r="A2297" i="22"/>
  <c r="A2296" i="22"/>
  <c r="A2295" i="22"/>
  <c r="A2294" i="22"/>
  <c r="A2293" i="22"/>
  <c r="A2292" i="22"/>
  <c r="A2291" i="22"/>
  <c r="A2290" i="22"/>
  <c r="A2289" i="22"/>
  <c r="A2288" i="22"/>
  <c r="A2287" i="22"/>
  <c r="A2286" i="22"/>
  <c r="A2285" i="22"/>
  <c r="A2284" i="22"/>
  <c r="A2283" i="22"/>
  <c r="A2282" i="22"/>
  <c r="A2281" i="22"/>
  <c r="A2280" i="22"/>
  <c r="A2279" i="22"/>
  <c r="A2278" i="22"/>
  <c r="A2277" i="22"/>
  <c r="A2276" i="22"/>
  <c r="A2275" i="22"/>
  <c r="A2274" i="22"/>
  <c r="A2273" i="22"/>
  <c r="A2272" i="22"/>
  <c r="A2271" i="22"/>
  <c r="A2270" i="22"/>
  <c r="A2269" i="22"/>
  <c r="A2268" i="22"/>
  <c r="A2267" i="22"/>
  <c r="A2266" i="22"/>
  <c r="A2265" i="22"/>
  <c r="A2264" i="22"/>
  <c r="A2263" i="22"/>
  <c r="A2262" i="22"/>
  <c r="A2261" i="22"/>
  <c r="A2260" i="22"/>
  <c r="A2259" i="22"/>
  <c r="A2258" i="22"/>
  <c r="A2257" i="22"/>
  <c r="A2256" i="22"/>
  <c r="A2255" i="22"/>
  <c r="A2254" i="22"/>
  <c r="A2253" i="22"/>
  <c r="A2252" i="22"/>
  <c r="A2251" i="22"/>
  <c r="A2250" i="22"/>
  <c r="A2249" i="22"/>
  <c r="A2248" i="22"/>
  <c r="A2247" i="22"/>
  <c r="A2246" i="22"/>
  <c r="A2245" i="22"/>
  <c r="A2244" i="22"/>
  <c r="A2243" i="22"/>
  <c r="A2242" i="22"/>
  <c r="A2241" i="22"/>
  <c r="A2240" i="22"/>
  <c r="A2239" i="22"/>
  <c r="A2238" i="22"/>
  <c r="A2237" i="22"/>
  <c r="A2236" i="22"/>
  <c r="A2235" i="22"/>
  <c r="A2234" i="22"/>
  <c r="A2233" i="22"/>
  <c r="A2232" i="22"/>
  <c r="A2231" i="22"/>
  <c r="A2230" i="22"/>
  <c r="A2229" i="22"/>
  <c r="A2228" i="22"/>
  <c r="A2227" i="22"/>
  <c r="A2226" i="22"/>
  <c r="A2225" i="22"/>
  <c r="A2224" i="22"/>
  <c r="A2223" i="22"/>
  <c r="A2222" i="22"/>
  <c r="A2221" i="22"/>
  <c r="A2220" i="22"/>
  <c r="A2219" i="22"/>
  <c r="A2218" i="22"/>
  <c r="A2217" i="22"/>
  <c r="A2216" i="22"/>
  <c r="A2215" i="22"/>
  <c r="A2214" i="22"/>
  <c r="A2213" i="22"/>
  <c r="A2212" i="22"/>
  <c r="A2211" i="22"/>
  <c r="A2210" i="22"/>
  <c r="A2209" i="22"/>
  <c r="A2208" i="22"/>
  <c r="A2207" i="22"/>
  <c r="A2206" i="22"/>
  <c r="A2205" i="22"/>
  <c r="A2204" i="22"/>
  <c r="A2203" i="22"/>
  <c r="A2202" i="22"/>
  <c r="A2201" i="22"/>
  <c r="A2200" i="22"/>
  <c r="A2199" i="22"/>
  <c r="A2198" i="22"/>
  <c r="A2197" i="22"/>
  <c r="A2196" i="22"/>
  <c r="A2195" i="22"/>
  <c r="A2194" i="22"/>
  <c r="A2193" i="22"/>
  <c r="A2192" i="22"/>
  <c r="A2191" i="22"/>
  <c r="A2190" i="22"/>
  <c r="A2189" i="22"/>
  <c r="A2188" i="22"/>
  <c r="A2187" i="22"/>
  <c r="A2186" i="22"/>
  <c r="A2185" i="22"/>
  <c r="A2184" i="22"/>
  <c r="A2183" i="22"/>
  <c r="A2182" i="22"/>
  <c r="A2181" i="22"/>
  <c r="A2180" i="22"/>
  <c r="A2179" i="22"/>
  <c r="A2178" i="22"/>
  <c r="A2177" i="22"/>
  <c r="A2176" i="22"/>
  <c r="A2175" i="22"/>
  <c r="A2174" i="22"/>
  <c r="A2173" i="22"/>
  <c r="A2172" i="22"/>
  <c r="A2171" i="22"/>
  <c r="A2170" i="22"/>
  <c r="A2169" i="22"/>
  <c r="A2168" i="22"/>
  <c r="A2167" i="22"/>
  <c r="A2166" i="22"/>
  <c r="A2165" i="22"/>
  <c r="A2164" i="22"/>
  <c r="A2163" i="22"/>
  <c r="A2162" i="22"/>
  <c r="A2161" i="22"/>
  <c r="A2160" i="22"/>
  <c r="A2159" i="22"/>
  <c r="A2158" i="22"/>
  <c r="A2157" i="22"/>
  <c r="A2156" i="22"/>
  <c r="A2155" i="22"/>
  <c r="A2154" i="22"/>
  <c r="A2153" i="22"/>
  <c r="A2152" i="22"/>
  <c r="A2151" i="22"/>
  <c r="A2150" i="22"/>
  <c r="A2149" i="22"/>
  <c r="A2148" i="22"/>
  <c r="A2147" i="22"/>
  <c r="A2146" i="22"/>
  <c r="A2145" i="22"/>
  <c r="A2144" i="22"/>
  <c r="A2143" i="22"/>
  <c r="A2142" i="22"/>
  <c r="A2141" i="22"/>
  <c r="A2140" i="22"/>
  <c r="A2139" i="22"/>
  <c r="A2138" i="22"/>
  <c r="A2137" i="22"/>
  <c r="A2136" i="22"/>
  <c r="A2135" i="22"/>
  <c r="A2134" i="22"/>
  <c r="A2133" i="22"/>
  <c r="A2132" i="22"/>
  <c r="A2131" i="22"/>
  <c r="A2130" i="22"/>
  <c r="A2129" i="22"/>
  <c r="A2128" i="22"/>
  <c r="A2127" i="22"/>
  <c r="A2126" i="22"/>
  <c r="A2125" i="22"/>
  <c r="A2124" i="22"/>
  <c r="A2123" i="22"/>
  <c r="A2122" i="22"/>
  <c r="A2121" i="22"/>
  <c r="A2120" i="22"/>
  <c r="A2119" i="22"/>
  <c r="A2118" i="22"/>
  <c r="A2117" i="22"/>
  <c r="A2116" i="22"/>
  <c r="A2115" i="22"/>
  <c r="A2114" i="22"/>
  <c r="A2113" i="22"/>
  <c r="A2112" i="22"/>
  <c r="A2111" i="22"/>
  <c r="A2110" i="22"/>
  <c r="A2109" i="22"/>
  <c r="A2108" i="22"/>
  <c r="A2107" i="22"/>
  <c r="A2106" i="22"/>
  <c r="A2105" i="22"/>
  <c r="A2104" i="22"/>
  <c r="A2103" i="22"/>
  <c r="A2102" i="22"/>
  <c r="A2101" i="22"/>
  <c r="A2100" i="22"/>
  <c r="A2099" i="22"/>
  <c r="A2098" i="22"/>
  <c r="A2097" i="22"/>
  <c r="A2096" i="22"/>
  <c r="A2095" i="22"/>
  <c r="A2094" i="22"/>
  <c r="A2093" i="22"/>
  <c r="A2092" i="22"/>
  <c r="A2091" i="22"/>
  <c r="A2090" i="22"/>
  <c r="A2089" i="22"/>
  <c r="A2088" i="22"/>
  <c r="A2087" i="22"/>
  <c r="A2086" i="22"/>
  <c r="A2085" i="22"/>
  <c r="A2084" i="22"/>
  <c r="A2083" i="22"/>
  <c r="A2082" i="22"/>
  <c r="A2081" i="22"/>
  <c r="A2080" i="22"/>
  <c r="A2079" i="22"/>
  <c r="A2078" i="22"/>
  <c r="A2077" i="22"/>
  <c r="A2076" i="22"/>
  <c r="A2075" i="22"/>
  <c r="A2074" i="22"/>
  <c r="A2073" i="22"/>
  <c r="A2072" i="22"/>
  <c r="A2071" i="22"/>
  <c r="A2070" i="22"/>
  <c r="A2069" i="22"/>
  <c r="A2068" i="22"/>
  <c r="A2067" i="22"/>
  <c r="A2066" i="22"/>
  <c r="A2065" i="22"/>
  <c r="A2064" i="22"/>
  <c r="A2063" i="22"/>
  <c r="A2062" i="22"/>
  <c r="A2061" i="22"/>
  <c r="A2060" i="22"/>
  <c r="A2059" i="22"/>
  <c r="A2058" i="22"/>
  <c r="A2057" i="22"/>
  <c r="A2056" i="22"/>
  <c r="A2055" i="22"/>
  <c r="A2054" i="22"/>
  <c r="A2053" i="22"/>
  <c r="A2052" i="22"/>
  <c r="A2051" i="22"/>
  <c r="A2050" i="22"/>
  <c r="A2049" i="22"/>
  <c r="A2048" i="22"/>
  <c r="A2047" i="22"/>
  <c r="A2046" i="22"/>
  <c r="A2045" i="22"/>
  <c r="A2044" i="22"/>
  <c r="A2043" i="22"/>
  <c r="A2042" i="22"/>
  <c r="A2041" i="22"/>
  <c r="A2040" i="22"/>
  <c r="A2039" i="22"/>
  <c r="A2038" i="22"/>
  <c r="A2037" i="22"/>
  <c r="A2036" i="22"/>
  <c r="A2035" i="22"/>
  <c r="A2034" i="22"/>
  <c r="A2033" i="22"/>
  <c r="A2032" i="22"/>
  <c r="A2031" i="22"/>
  <c r="A2030" i="22"/>
  <c r="A2029" i="22"/>
  <c r="A2028" i="22"/>
  <c r="A2027" i="22"/>
  <c r="A2026" i="22"/>
  <c r="A2025" i="22"/>
  <c r="A2024" i="22"/>
  <c r="A2023" i="22"/>
  <c r="A2022" i="22"/>
  <c r="A2021" i="22"/>
  <c r="A2020" i="22"/>
  <c r="A2019" i="22"/>
  <c r="A2018" i="22"/>
  <c r="A2017" i="22"/>
  <c r="A2016" i="22"/>
  <c r="A2015" i="22"/>
  <c r="A2014" i="22"/>
  <c r="A2013" i="22"/>
  <c r="A2012" i="22"/>
  <c r="A2011" i="22"/>
  <c r="A2010" i="22"/>
  <c r="A2009" i="22"/>
  <c r="A2008" i="22"/>
  <c r="A2007" i="22"/>
  <c r="A2006" i="22"/>
  <c r="A2005" i="22"/>
  <c r="A2004" i="22"/>
  <c r="A2003" i="22"/>
  <c r="A2002" i="22"/>
  <c r="A2001" i="22"/>
  <c r="A2000" i="22"/>
  <c r="A1999" i="22"/>
  <c r="A1998" i="22"/>
  <c r="A1997" i="22"/>
  <c r="A1996" i="22"/>
  <c r="A1995" i="22"/>
  <c r="A1994" i="22"/>
  <c r="A1993" i="22"/>
  <c r="A1992" i="22"/>
  <c r="A1991" i="22"/>
  <c r="A1990" i="22"/>
  <c r="A1989" i="22"/>
  <c r="A1988" i="22"/>
  <c r="A1987" i="22"/>
  <c r="A1986" i="22"/>
  <c r="A1985" i="22"/>
  <c r="A1984" i="22"/>
  <c r="A1983" i="22"/>
  <c r="A1982" i="22"/>
  <c r="A1981" i="22"/>
  <c r="A1980" i="22"/>
  <c r="A1979" i="22"/>
  <c r="A1978" i="22"/>
  <c r="A1977" i="22"/>
  <c r="A1976" i="22"/>
  <c r="A1975" i="22"/>
  <c r="A1974" i="22"/>
  <c r="A1973" i="22"/>
  <c r="A1972" i="22"/>
  <c r="A1971" i="22"/>
  <c r="A1970" i="22"/>
  <c r="A1969" i="22"/>
  <c r="A1968" i="22"/>
  <c r="A1967" i="22"/>
  <c r="A1966" i="22"/>
  <c r="A1965" i="22"/>
  <c r="A1964" i="22"/>
  <c r="A1963" i="22"/>
  <c r="A1962" i="22"/>
  <c r="A1961" i="22"/>
  <c r="A1960" i="22"/>
  <c r="A1959" i="22"/>
  <c r="A1958" i="22"/>
  <c r="A1957" i="22"/>
  <c r="A1956" i="22"/>
  <c r="A1955" i="22"/>
  <c r="A1954" i="22"/>
  <c r="A1953" i="22"/>
  <c r="A1952" i="22"/>
  <c r="A1951" i="22"/>
  <c r="A1950" i="22"/>
  <c r="A1949" i="22"/>
  <c r="A1948" i="22"/>
  <c r="A1947" i="22"/>
  <c r="A1946" i="22"/>
  <c r="A1945" i="22"/>
  <c r="A1944" i="22"/>
  <c r="A1943" i="22"/>
  <c r="A1942" i="22"/>
  <c r="A1941" i="22"/>
  <c r="A1940" i="22"/>
  <c r="A1939" i="22"/>
  <c r="A1938" i="22"/>
  <c r="A1937" i="22"/>
  <c r="A1936" i="22"/>
  <c r="A1935" i="22"/>
  <c r="A1934" i="22"/>
  <c r="A1933" i="22"/>
  <c r="A1932" i="22"/>
  <c r="A1931" i="22"/>
  <c r="A1930" i="22"/>
  <c r="A1929" i="22"/>
  <c r="A1928" i="22"/>
  <c r="A1927" i="22"/>
  <c r="A1926" i="22"/>
  <c r="A1925" i="22"/>
  <c r="A1924" i="22"/>
  <c r="A1923" i="22"/>
  <c r="A1922" i="22"/>
  <c r="A1921" i="22"/>
  <c r="A1920" i="22"/>
  <c r="A1919" i="22"/>
  <c r="A1918" i="22"/>
  <c r="A1917" i="22"/>
  <c r="A1916" i="22"/>
  <c r="A1915" i="22"/>
  <c r="A1914" i="22"/>
  <c r="A1913" i="22"/>
  <c r="A1912" i="22"/>
  <c r="A1911" i="22"/>
  <c r="A1910" i="22"/>
  <c r="A1909" i="22"/>
  <c r="A1908" i="22"/>
  <c r="A1907" i="22"/>
  <c r="A1906" i="22"/>
  <c r="A1905" i="22"/>
  <c r="A1904" i="22"/>
  <c r="A1903" i="22"/>
  <c r="A1902" i="22"/>
  <c r="A1901" i="22"/>
  <c r="A1900" i="22"/>
  <c r="A1899" i="22"/>
  <c r="A1898" i="22"/>
  <c r="A1897" i="22"/>
  <c r="A1896" i="22"/>
  <c r="A1895" i="22"/>
  <c r="A1894" i="22"/>
  <c r="A1893" i="22"/>
  <c r="A1892" i="22"/>
  <c r="A1891" i="22"/>
  <c r="A1890" i="22"/>
  <c r="A1889" i="22"/>
  <c r="A1888" i="22"/>
  <c r="A1887" i="22"/>
  <c r="A1886" i="22"/>
  <c r="A1885" i="22"/>
  <c r="A1884" i="22"/>
  <c r="A1883" i="22"/>
  <c r="A1882" i="22"/>
  <c r="A1881" i="22"/>
  <c r="A1880" i="22"/>
  <c r="A1879" i="22"/>
  <c r="A1878" i="22"/>
  <c r="A1877" i="22"/>
  <c r="A1876" i="22"/>
  <c r="A1875" i="22"/>
  <c r="A1874" i="22"/>
  <c r="A1873" i="22"/>
  <c r="A1872" i="22"/>
  <c r="A1871" i="22"/>
  <c r="A1870" i="22"/>
  <c r="A1869" i="22"/>
  <c r="A1868" i="22"/>
  <c r="A1867" i="22"/>
  <c r="A1866" i="22"/>
  <c r="A1865" i="22"/>
  <c r="A1864" i="22"/>
  <c r="A1863" i="22"/>
  <c r="A1862" i="22"/>
  <c r="A1861" i="22"/>
  <c r="A1860" i="22"/>
  <c r="A1859" i="22"/>
  <c r="A1858" i="22"/>
  <c r="A1857" i="22"/>
  <c r="A1856" i="22"/>
  <c r="A1855" i="22"/>
  <c r="A1854" i="22"/>
  <c r="A1853" i="22"/>
  <c r="A1852" i="22"/>
  <c r="A1851" i="22"/>
  <c r="A1850" i="22"/>
  <c r="A1849" i="22"/>
  <c r="A1848" i="22"/>
  <c r="A1847" i="22"/>
  <c r="A1846" i="22"/>
  <c r="A1845" i="22"/>
  <c r="A1844" i="22"/>
  <c r="A1843" i="22"/>
  <c r="A1842" i="22"/>
  <c r="A1841" i="22"/>
  <c r="A1840" i="22"/>
  <c r="A1839" i="22"/>
  <c r="A1838" i="22"/>
  <c r="A1837" i="22"/>
  <c r="A1836" i="22"/>
  <c r="A1835" i="22"/>
  <c r="A1834" i="22"/>
  <c r="A1833" i="22"/>
  <c r="A1832" i="22"/>
  <c r="A1831" i="22"/>
  <c r="A1830" i="22"/>
  <c r="A1829" i="22"/>
  <c r="A1828" i="22"/>
  <c r="A1827" i="22"/>
  <c r="A1826" i="22"/>
  <c r="A1825" i="22"/>
  <c r="A1824" i="22"/>
  <c r="A1823" i="22"/>
  <c r="A1822" i="22"/>
  <c r="A1821" i="22"/>
  <c r="A1820" i="22"/>
  <c r="A1819" i="22"/>
  <c r="A1818" i="22"/>
  <c r="A1817" i="22"/>
  <c r="A1816" i="22"/>
  <c r="A1815" i="22"/>
  <c r="A1814" i="22"/>
  <c r="A1813" i="22"/>
  <c r="A1812" i="22"/>
  <c r="A1811" i="22"/>
  <c r="A1810" i="22"/>
  <c r="A1809" i="22"/>
  <c r="A1808" i="22"/>
  <c r="A1807" i="22"/>
  <c r="A1806" i="22"/>
  <c r="A1805" i="22"/>
  <c r="A1804" i="22"/>
  <c r="A1803" i="22"/>
  <c r="A1802" i="22"/>
  <c r="A1801" i="22"/>
  <c r="A1800" i="22"/>
  <c r="A1799" i="22"/>
  <c r="A1798" i="22"/>
  <c r="A1797" i="22"/>
  <c r="A1796" i="22"/>
  <c r="A1795" i="22"/>
  <c r="A1794" i="22"/>
  <c r="A1793" i="22"/>
  <c r="A1792" i="22"/>
  <c r="A1791" i="22"/>
  <c r="A1790" i="22"/>
  <c r="A1789" i="22"/>
  <c r="A1788" i="22"/>
  <c r="A1787" i="22"/>
  <c r="A1786" i="22"/>
  <c r="A1785" i="22"/>
  <c r="A1784" i="22"/>
  <c r="A1783" i="22"/>
  <c r="A1782" i="22"/>
  <c r="A1781" i="22"/>
  <c r="A1780" i="22"/>
  <c r="A1779" i="22"/>
  <c r="A1778" i="22"/>
  <c r="A1777" i="22"/>
  <c r="A1776" i="22"/>
  <c r="A1775" i="22"/>
  <c r="A1774" i="22"/>
  <c r="A1773" i="22"/>
  <c r="A1772" i="22"/>
  <c r="A1771" i="22"/>
  <c r="A1770" i="22"/>
  <c r="A1769" i="22"/>
  <c r="A1768" i="22"/>
  <c r="A1767" i="22"/>
  <c r="A1766" i="22"/>
  <c r="A1765" i="22"/>
  <c r="A1764" i="22"/>
  <c r="A1763" i="22"/>
  <c r="A1762" i="22"/>
  <c r="A1761" i="22"/>
  <c r="A1760" i="22"/>
  <c r="A1759" i="22"/>
  <c r="A1758" i="22"/>
  <c r="A1757" i="22"/>
  <c r="A1756" i="22"/>
  <c r="A1755" i="22"/>
  <c r="A1754" i="22"/>
  <c r="A1753" i="22"/>
  <c r="A1752" i="22"/>
  <c r="A1751" i="22"/>
  <c r="A1750" i="22"/>
  <c r="A1749" i="22"/>
  <c r="A1748" i="22"/>
  <c r="A1747" i="22"/>
  <c r="A1746" i="22"/>
  <c r="A1745" i="22"/>
  <c r="A1744" i="22"/>
  <c r="A1743" i="22"/>
  <c r="A1742" i="22"/>
  <c r="A1741" i="22"/>
  <c r="A1740" i="22"/>
  <c r="A1739" i="22"/>
  <c r="A1738" i="22"/>
  <c r="A1737" i="22"/>
  <c r="A1736" i="22"/>
  <c r="A1735" i="22"/>
  <c r="A1734" i="22"/>
  <c r="A1733" i="22"/>
  <c r="A1732" i="22"/>
  <c r="A1731" i="22"/>
  <c r="A1730" i="22"/>
  <c r="A1729" i="22"/>
  <c r="A1728" i="22"/>
  <c r="A1727" i="22"/>
  <c r="A1726" i="22"/>
  <c r="A1725" i="22"/>
  <c r="A1724" i="22"/>
  <c r="A1723" i="22"/>
  <c r="A1722" i="22"/>
  <c r="A1721" i="22"/>
  <c r="A1720" i="22"/>
  <c r="A1719" i="22"/>
  <c r="A1718" i="22"/>
  <c r="A1717" i="22"/>
  <c r="A1716" i="22"/>
  <c r="A1715" i="22"/>
  <c r="A1714" i="22"/>
  <c r="A1713" i="22"/>
  <c r="A1712" i="22"/>
  <c r="A1711" i="22"/>
  <c r="A1710" i="22"/>
  <c r="A1709" i="22"/>
  <c r="A1708" i="22"/>
  <c r="A1707" i="22"/>
  <c r="A1706" i="22"/>
  <c r="A1705" i="22"/>
  <c r="A1704" i="22"/>
  <c r="A1703" i="22"/>
  <c r="A1702" i="22"/>
  <c r="A1701" i="22"/>
  <c r="A1700" i="22"/>
  <c r="A1699" i="22"/>
  <c r="A1698" i="22"/>
  <c r="A1697" i="22"/>
  <c r="A1696" i="22"/>
  <c r="A1695" i="22"/>
  <c r="A1694" i="22"/>
  <c r="A1693" i="22"/>
  <c r="A1692" i="22"/>
  <c r="A1691" i="22"/>
  <c r="A1690" i="22"/>
  <c r="A1689" i="22"/>
  <c r="A1688" i="22"/>
  <c r="A1687" i="22"/>
  <c r="A1686" i="22"/>
  <c r="A1685" i="22"/>
  <c r="A1684" i="22"/>
  <c r="A1683" i="22"/>
  <c r="A1682" i="22"/>
  <c r="A1681" i="22"/>
  <c r="A1680" i="22"/>
  <c r="A1679" i="22"/>
  <c r="A1678" i="22"/>
  <c r="A1677" i="22"/>
  <c r="A1676" i="22"/>
  <c r="A1675" i="22"/>
  <c r="A1674" i="22"/>
  <c r="A1673" i="22"/>
  <c r="A1672" i="22"/>
  <c r="A1671" i="22"/>
  <c r="A1670" i="22"/>
  <c r="A1669" i="22"/>
  <c r="A1668" i="22"/>
  <c r="A1667" i="22"/>
  <c r="A1666" i="22"/>
  <c r="A1665" i="22"/>
  <c r="A1664" i="22"/>
  <c r="A1663" i="22"/>
  <c r="A1662" i="22"/>
  <c r="A1661" i="22"/>
  <c r="A1660" i="22"/>
  <c r="A1659" i="22"/>
  <c r="A1658" i="22"/>
  <c r="A1657" i="22"/>
  <c r="A1656" i="22"/>
  <c r="A1655" i="22"/>
  <c r="A1654" i="22"/>
  <c r="A1653" i="22"/>
  <c r="A1652" i="22"/>
  <c r="A1651" i="22"/>
  <c r="A1650" i="22"/>
  <c r="A1649" i="22"/>
  <c r="A1648" i="22"/>
  <c r="A1647" i="22"/>
  <c r="A1646" i="22"/>
  <c r="A1645" i="22"/>
  <c r="A1644" i="22"/>
  <c r="A1643" i="22"/>
  <c r="A1642" i="22"/>
  <c r="A1641" i="22"/>
  <c r="A1640" i="22"/>
  <c r="A1639" i="22"/>
  <c r="A1638" i="22"/>
  <c r="A1637" i="22"/>
  <c r="A1636" i="22"/>
  <c r="A1635" i="22"/>
  <c r="A1634" i="22"/>
  <c r="A1633" i="22"/>
  <c r="A1632" i="22"/>
  <c r="A1631" i="22"/>
  <c r="A1630" i="22"/>
  <c r="A1629" i="22"/>
  <c r="A1628" i="22"/>
  <c r="A1627" i="22"/>
  <c r="A1626" i="22"/>
  <c r="A1625" i="22"/>
  <c r="A1624" i="22"/>
  <c r="A1623" i="22"/>
  <c r="A1622" i="22"/>
  <c r="A1621" i="22"/>
  <c r="A1620" i="22"/>
  <c r="A1619" i="22"/>
  <c r="A1618" i="22"/>
  <c r="A1617" i="22"/>
  <c r="A1616" i="22"/>
  <c r="A1615" i="22"/>
  <c r="A1614" i="22"/>
  <c r="A1613" i="22"/>
  <c r="A1612" i="22"/>
  <c r="A1611" i="22"/>
  <c r="A1610" i="22"/>
  <c r="A1609" i="22"/>
  <c r="A1608" i="22"/>
  <c r="A1607" i="22"/>
  <c r="A1606" i="22"/>
  <c r="A1605" i="22"/>
  <c r="A1604" i="22"/>
  <c r="A1603" i="22"/>
  <c r="A1602" i="22"/>
  <c r="A1601" i="22"/>
  <c r="A1600" i="22"/>
  <c r="A1599" i="22"/>
  <c r="A1598" i="22"/>
  <c r="A1597" i="22"/>
  <c r="A1596" i="22"/>
  <c r="A1595" i="22"/>
  <c r="A1594" i="22"/>
  <c r="A1593" i="22"/>
  <c r="A1592" i="22"/>
  <c r="A1591" i="22"/>
  <c r="A1590" i="22"/>
  <c r="A1589" i="22"/>
  <c r="A1588" i="22"/>
  <c r="A1587" i="22"/>
  <c r="A1586" i="22"/>
  <c r="A1585" i="22"/>
  <c r="A1584" i="22"/>
  <c r="A1583" i="22"/>
  <c r="A1582" i="22"/>
  <c r="A1581" i="22"/>
  <c r="A1580" i="22"/>
  <c r="A1579" i="22"/>
  <c r="A1578" i="22"/>
  <c r="A1577" i="22"/>
  <c r="A1576" i="22"/>
  <c r="A1575" i="22"/>
  <c r="A1574" i="22"/>
  <c r="A1573" i="22"/>
  <c r="A1572" i="22"/>
  <c r="A1571" i="22"/>
  <c r="A1570" i="22"/>
  <c r="A1569" i="22"/>
  <c r="A1568" i="22"/>
  <c r="A1567" i="22"/>
  <c r="A1566" i="22"/>
  <c r="A1565" i="22"/>
  <c r="A1564" i="22"/>
  <c r="A1563" i="22"/>
  <c r="A1562" i="22"/>
  <c r="A1561" i="22"/>
  <c r="A1560" i="22"/>
  <c r="A1559" i="22"/>
  <c r="A1558" i="22"/>
  <c r="A1557" i="22"/>
  <c r="A1556" i="22"/>
  <c r="A1555" i="22"/>
  <c r="A1554" i="22"/>
  <c r="A1553" i="22"/>
  <c r="A1552" i="22"/>
  <c r="A1551" i="22"/>
  <c r="A1550" i="22"/>
  <c r="A1549" i="22"/>
  <c r="A1548" i="22"/>
  <c r="A1547" i="22"/>
  <c r="A1546" i="22"/>
  <c r="A1545" i="22"/>
  <c r="A1544" i="22"/>
  <c r="A1543" i="22"/>
  <c r="A1542" i="22"/>
  <c r="A1541" i="22"/>
  <c r="A1540" i="22"/>
  <c r="A1539" i="22"/>
  <c r="A1538" i="22"/>
  <c r="A1537" i="22"/>
  <c r="A1536" i="22"/>
  <c r="A1535" i="22"/>
  <c r="A1534" i="22"/>
  <c r="A1533" i="22"/>
  <c r="A1532" i="22"/>
  <c r="A1531" i="22"/>
  <c r="A1530" i="22"/>
  <c r="A1529" i="22"/>
  <c r="A1528" i="22"/>
  <c r="A1527" i="22"/>
  <c r="A1526" i="22"/>
  <c r="A1525" i="22"/>
  <c r="A1524" i="22"/>
  <c r="A1523" i="22"/>
  <c r="A1522" i="22"/>
  <c r="A1521" i="22"/>
  <c r="A1520" i="22"/>
  <c r="A1519" i="22"/>
  <c r="A1518" i="22"/>
  <c r="A1517" i="22"/>
  <c r="A1516" i="22"/>
  <c r="A1515" i="22"/>
  <c r="A1514" i="22"/>
  <c r="A1513" i="22"/>
  <c r="A1512" i="22"/>
  <c r="A1511" i="22"/>
  <c r="A1510" i="22"/>
  <c r="A1509" i="22"/>
  <c r="A1508" i="22"/>
  <c r="A1507" i="22"/>
  <c r="A1506" i="22"/>
  <c r="A1505" i="22"/>
  <c r="A1504" i="22"/>
  <c r="A1503" i="22"/>
  <c r="A1502" i="22"/>
  <c r="A1501" i="22"/>
  <c r="A1500" i="22"/>
  <c r="A1499" i="22"/>
  <c r="A1498" i="22"/>
  <c r="A1497" i="22"/>
  <c r="A1496" i="22"/>
  <c r="A1495" i="22"/>
  <c r="A1494" i="22"/>
  <c r="A1493" i="22"/>
  <c r="A1492" i="22"/>
  <c r="A1491" i="22"/>
  <c r="A1490" i="22"/>
  <c r="A1489" i="22"/>
  <c r="A1488" i="22"/>
  <c r="A1487" i="22"/>
  <c r="A1486" i="22"/>
  <c r="A1485" i="22"/>
  <c r="A1484" i="22"/>
  <c r="A1483" i="22"/>
  <c r="A1482" i="22"/>
  <c r="A1481" i="22"/>
  <c r="A1480" i="22"/>
  <c r="A1479" i="22"/>
  <c r="A1478" i="22"/>
  <c r="A1477" i="22"/>
  <c r="A1476" i="22"/>
  <c r="A1475" i="22"/>
  <c r="A1474" i="22"/>
  <c r="A1473" i="22"/>
  <c r="A1472" i="22"/>
  <c r="A1471" i="22"/>
  <c r="A1470" i="22"/>
  <c r="A1469" i="22"/>
  <c r="A1468" i="22"/>
  <c r="A1467" i="22"/>
  <c r="A1466" i="22"/>
  <c r="A1465" i="22"/>
  <c r="A1464" i="22"/>
  <c r="A1463" i="22"/>
  <c r="A1462" i="22"/>
  <c r="A1461" i="22"/>
  <c r="A1460" i="22"/>
  <c r="A1459" i="22"/>
  <c r="A1458" i="22"/>
  <c r="A1457" i="22"/>
  <c r="A1456" i="22"/>
  <c r="A1455" i="22"/>
  <c r="A1454" i="22"/>
  <c r="A1453" i="22"/>
  <c r="A1452" i="22"/>
  <c r="A1451" i="22"/>
  <c r="A1450" i="22"/>
  <c r="A1449" i="22"/>
  <c r="A1448" i="22"/>
  <c r="A1447" i="22"/>
  <c r="A1446" i="22"/>
  <c r="A1445" i="22"/>
  <c r="A1444" i="22"/>
  <c r="A1443" i="22"/>
  <c r="A1442" i="22"/>
  <c r="A1441" i="22"/>
  <c r="A1440" i="22"/>
  <c r="A1439" i="22"/>
  <c r="A1438" i="22"/>
  <c r="A1437" i="22"/>
  <c r="A1436" i="22"/>
  <c r="A1435" i="22"/>
  <c r="A1434" i="22"/>
  <c r="A1433" i="22"/>
  <c r="A1432" i="22"/>
  <c r="A1431" i="22"/>
  <c r="A1430" i="22"/>
  <c r="A1429" i="22"/>
  <c r="A1428" i="22"/>
  <c r="A1427" i="22"/>
  <c r="A1426" i="22"/>
  <c r="A1425" i="22"/>
  <c r="A1424" i="22"/>
  <c r="A1423" i="22"/>
  <c r="A1422" i="22"/>
  <c r="A1421" i="22"/>
  <c r="A1420" i="22"/>
  <c r="A1419" i="22"/>
  <c r="A1418" i="22"/>
  <c r="A1417" i="22"/>
  <c r="A1416" i="22"/>
  <c r="A1415" i="22"/>
  <c r="A1414" i="22"/>
  <c r="A1413" i="22"/>
  <c r="A1412" i="22"/>
  <c r="A1411" i="22"/>
  <c r="A1410" i="22"/>
  <c r="A1409" i="22"/>
  <c r="A1408" i="22"/>
  <c r="A1407" i="22"/>
  <c r="A1406" i="22"/>
  <c r="A1405" i="22"/>
  <c r="A1404" i="22"/>
  <c r="A1403" i="22"/>
  <c r="A1402" i="22"/>
  <c r="A1401" i="22"/>
  <c r="A1400" i="22"/>
  <c r="A1399" i="22"/>
  <c r="A1398" i="22"/>
  <c r="A1397" i="22"/>
  <c r="A1396" i="22"/>
  <c r="A1395" i="22"/>
  <c r="A1394" i="22"/>
  <c r="A1393" i="22"/>
  <c r="A1392" i="22"/>
  <c r="A1391" i="22"/>
  <c r="A1390" i="22"/>
  <c r="A1389" i="22"/>
  <c r="A1388" i="22"/>
  <c r="A1387" i="22"/>
  <c r="A1386" i="22"/>
  <c r="A1385" i="22"/>
  <c r="A1384" i="22"/>
  <c r="A1383" i="22"/>
  <c r="A1382" i="22"/>
  <c r="A1381" i="22"/>
  <c r="A1380" i="22"/>
  <c r="A1379" i="22"/>
  <c r="A1378" i="22"/>
  <c r="A1377" i="22"/>
  <c r="A1376" i="22"/>
  <c r="A1375" i="22"/>
  <c r="A1374" i="22"/>
  <c r="A1373" i="22"/>
  <c r="A1372" i="22"/>
  <c r="A1371" i="22"/>
  <c r="A1370" i="22"/>
  <c r="A1369" i="22"/>
  <c r="A1368" i="22"/>
  <c r="A1367" i="22"/>
  <c r="A1366" i="22"/>
  <c r="A1365" i="22"/>
  <c r="A1364" i="22"/>
  <c r="A1363" i="22"/>
  <c r="A1362" i="22"/>
  <c r="A1361" i="22"/>
  <c r="A1360" i="22"/>
  <c r="A1359" i="22"/>
  <c r="A1358" i="22"/>
  <c r="A1357" i="22"/>
  <c r="A1356" i="22"/>
  <c r="A1355" i="22"/>
  <c r="A1354" i="22"/>
  <c r="A1353" i="22"/>
  <c r="A1352" i="22"/>
  <c r="A1351" i="22"/>
  <c r="A1350" i="22"/>
  <c r="A1349" i="22"/>
  <c r="A1348" i="22"/>
  <c r="A1347" i="22"/>
  <c r="A1346" i="22"/>
  <c r="A1345" i="22"/>
  <c r="A1344" i="22"/>
  <c r="A1343" i="22"/>
  <c r="A1342" i="22"/>
  <c r="A1341" i="22"/>
  <c r="A1340" i="22"/>
  <c r="A1339" i="22"/>
  <c r="A1338" i="22"/>
  <c r="A1337" i="22"/>
  <c r="A1336" i="22"/>
  <c r="A1335" i="22"/>
  <c r="A1334" i="22"/>
  <c r="A1333" i="22"/>
  <c r="A1332" i="22"/>
  <c r="A1331" i="22"/>
  <c r="A1330" i="22"/>
  <c r="A1329" i="22"/>
  <c r="A1328" i="22"/>
  <c r="A1327" i="22"/>
  <c r="A1326" i="22"/>
  <c r="A1325" i="22"/>
  <c r="A1324" i="22"/>
  <c r="A1323" i="22"/>
  <c r="A1322" i="22"/>
  <c r="A1321" i="22"/>
  <c r="A1320" i="22"/>
  <c r="A1319" i="22"/>
  <c r="A1318" i="22"/>
  <c r="A1317" i="22"/>
  <c r="A1316" i="22"/>
  <c r="A1315" i="22"/>
  <c r="A1314" i="22"/>
  <c r="A1313" i="22"/>
  <c r="A1312" i="22"/>
  <c r="A1311" i="22"/>
  <c r="A1310" i="22"/>
  <c r="A1309" i="22"/>
  <c r="A1308" i="22"/>
  <c r="A1307" i="22"/>
  <c r="A1306" i="22"/>
  <c r="A1305" i="22"/>
  <c r="A1304" i="22"/>
  <c r="A1303" i="22"/>
  <c r="A1302" i="22"/>
  <c r="A1301" i="22"/>
  <c r="A1300" i="22"/>
  <c r="A1299" i="22"/>
  <c r="A1298" i="22"/>
  <c r="A1297" i="22"/>
  <c r="A1296" i="22"/>
  <c r="A1295" i="22"/>
  <c r="A1294" i="22"/>
  <c r="A1293" i="22"/>
  <c r="A1292" i="22"/>
  <c r="A1291" i="22"/>
  <c r="A1290" i="22"/>
  <c r="A1289" i="22"/>
  <c r="A1288" i="22"/>
  <c r="A1287" i="22"/>
  <c r="A1286" i="22"/>
  <c r="A1285" i="22"/>
  <c r="A1284" i="22"/>
  <c r="A1283" i="22"/>
  <c r="A1282" i="22"/>
  <c r="A1281" i="22"/>
  <c r="A1280" i="22"/>
  <c r="A1279" i="22"/>
  <c r="A1278" i="22"/>
  <c r="A1277" i="22"/>
  <c r="A1276" i="22"/>
  <c r="A1275" i="22"/>
  <c r="A1274" i="22"/>
  <c r="A1273" i="22"/>
  <c r="A1272" i="22"/>
  <c r="A1271" i="22"/>
  <c r="A1270" i="22"/>
  <c r="A1269" i="22"/>
  <c r="A1268" i="22"/>
  <c r="A1267" i="22"/>
  <c r="A1266" i="22"/>
  <c r="A1265" i="22"/>
  <c r="A1264" i="22"/>
  <c r="A1263" i="22"/>
  <c r="A1262" i="22"/>
  <c r="A1261" i="22"/>
  <c r="A1260" i="22"/>
  <c r="A1259" i="22"/>
  <c r="A1258" i="22"/>
  <c r="A1257" i="22"/>
  <c r="A1256" i="22"/>
  <c r="A1255" i="22"/>
  <c r="A1254" i="22"/>
  <c r="A1253" i="22"/>
  <c r="A1252" i="22"/>
  <c r="A1251" i="22"/>
  <c r="A1250" i="22"/>
  <c r="A1249" i="22"/>
  <c r="A1248" i="22"/>
  <c r="A1247" i="22"/>
  <c r="A1246" i="22"/>
  <c r="A1245" i="22"/>
  <c r="A1244" i="22"/>
  <c r="A1243" i="22"/>
  <c r="A1242" i="22"/>
  <c r="A1241" i="22"/>
  <c r="A1240" i="22"/>
  <c r="A1239" i="22"/>
  <c r="A1238" i="22"/>
  <c r="A1237" i="22"/>
  <c r="A1236" i="22"/>
  <c r="A1235" i="22"/>
  <c r="A1234" i="22"/>
  <c r="A1233" i="22"/>
  <c r="A1232" i="22"/>
  <c r="A1231" i="22"/>
  <c r="A1230" i="22"/>
  <c r="A1229" i="22"/>
  <c r="A1228" i="22"/>
  <c r="A1227" i="22"/>
  <c r="A1226" i="22"/>
  <c r="A1225" i="22"/>
  <c r="A1224" i="22"/>
  <c r="A1223" i="22"/>
  <c r="A1222" i="22"/>
  <c r="A1221" i="22"/>
  <c r="A1220" i="22"/>
  <c r="A1219" i="22"/>
  <c r="A1218" i="22"/>
  <c r="A1217" i="22"/>
  <c r="A1216" i="22"/>
  <c r="A1215" i="22"/>
  <c r="A1214" i="22"/>
  <c r="A1213" i="22"/>
  <c r="A1212" i="22"/>
  <c r="A1211" i="22"/>
  <c r="A1210" i="22"/>
  <c r="A1209" i="22"/>
  <c r="A1208" i="22"/>
  <c r="A1207" i="22"/>
  <c r="A1206" i="22"/>
  <c r="A1205" i="22"/>
  <c r="A1204" i="22"/>
  <c r="A1203" i="22"/>
  <c r="A1202" i="22"/>
  <c r="A1201" i="22"/>
  <c r="A1200" i="22"/>
  <c r="A1199" i="22"/>
  <c r="A1198" i="22"/>
  <c r="A1197" i="22"/>
  <c r="A1196" i="22"/>
  <c r="A1195" i="22"/>
  <c r="A1194" i="22"/>
  <c r="A1193" i="22"/>
  <c r="A1192" i="22"/>
  <c r="A1191" i="22"/>
  <c r="A1190" i="22"/>
  <c r="A1189" i="22"/>
  <c r="A1188" i="22"/>
  <c r="A1187" i="22"/>
  <c r="A1186" i="22"/>
  <c r="A1185" i="22"/>
  <c r="A1184" i="22"/>
  <c r="A1183" i="22"/>
  <c r="A1182" i="22"/>
  <c r="A1181" i="22"/>
  <c r="A1180" i="22"/>
  <c r="A1179" i="22"/>
  <c r="A1178" i="22"/>
  <c r="A1177" i="22"/>
  <c r="A1176" i="22"/>
  <c r="A1175" i="22"/>
  <c r="A1174" i="22"/>
  <c r="A1173" i="22"/>
  <c r="A1172" i="22"/>
  <c r="A1171" i="22"/>
  <c r="A1170" i="22"/>
  <c r="A1169" i="22"/>
  <c r="A1168" i="22"/>
  <c r="A1167" i="22"/>
  <c r="A1166" i="22"/>
  <c r="A1165" i="22"/>
  <c r="A1164" i="22"/>
  <c r="A1163" i="22"/>
  <c r="A1162" i="22"/>
  <c r="A1161" i="22"/>
  <c r="A1160" i="22"/>
  <c r="A1159" i="22"/>
  <c r="A1158" i="22"/>
  <c r="A1157" i="22"/>
  <c r="A1156" i="22"/>
  <c r="A1155" i="22"/>
  <c r="A1154" i="22"/>
  <c r="A1153" i="22"/>
  <c r="A1152" i="22"/>
  <c r="A1151" i="22"/>
  <c r="A1150" i="22"/>
  <c r="A1149" i="22"/>
  <c r="A1148" i="22"/>
  <c r="A1147" i="22"/>
  <c r="A1146" i="22"/>
  <c r="A1145" i="22"/>
  <c r="A1144" i="22"/>
  <c r="A1143" i="22"/>
  <c r="A1142" i="22"/>
  <c r="A1141" i="22"/>
  <c r="A1140" i="22"/>
  <c r="A1139" i="22"/>
  <c r="A1138" i="22"/>
  <c r="A1137" i="22"/>
  <c r="A1136" i="22"/>
  <c r="A1135" i="22"/>
  <c r="A1134" i="22"/>
  <c r="A1133" i="22"/>
  <c r="A1132" i="22"/>
  <c r="A1131" i="22"/>
  <c r="A1130" i="22"/>
  <c r="A1129" i="22"/>
  <c r="A1128" i="22"/>
  <c r="A1127" i="22"/>
  <c r="A1126" i="22"/>
  <c r="A1125" i="22"/>
  <c r="A1124" i="22"/>
  <c r="A1123" i="22"/>
  <c r="A1122" i="22"/>
  <c r="A1121" i="22"/>
  <c r="A1120" i="22"/>
  <c r="A1119" i="22"/>
  <c r="A1118" i="22"/>
  <c r="A1117" i="22"/>
  <c r="A1116" i="22"/>
  <c r="A1115" i="22"/>
  <c r="A1114" i="22"/>
  <c r="A1113" i="22"/>
  <c r="A1112" i="22"/>
  <c r="A1111" i="22"/>
  <c r="A1110" i="22"/>
  <c r="A1109" i="22"/>
  <c r="A1108" i="22"/>
  <c r="A1107" i="22"/>
  <c r="A1106" i="22"/>
  <c r="A1105" i="22"/>
  <c r="A1104" i="22"/>
  <c r="A1103" i="22"/>
  <c r="A1102" i="22"/>
  <c r="A1101" i="22"/>
  <c r="A1100" i="22"/>
  <c r="A1099" i="22"/>
  <c r="A1098" i="22"/>
  <c r="A1097" i="22"/>
  <c r="A1096" i="22"/>
  <c r="A1095" i="22"/>
  <c r="A1094" i="22"/>
  <c r="A1093" i="22"/>
  <c r="A1092" i="22"/>
  <c r="A1091" i="22"/>
  <c r="A1090" i="22"/>
  <c r="A1089" i="22"/>
  <c r="A1088" i="22"/>
  <c r="A1087" i="22"/>
  <c r="A1086" i="22"/>
  <c r="A1085" i="22"/>
  <c r="A1084" i="22"/>
  <c r="A1083" i="22"/>
  <c r="A1082" i="22"/>
  <c r="A1081" i="22"/>
  <c r="A1080" i="22"/>
  <c r="A1079" i="22"/>
  <c r="A1078" i="22"/>
  <c r="A1077" i="22"/>
  <c r="A1076" i="22"/>
  <c r="A1075" i="22"/>
  <c r="A1074" i="22"/>
  <c r="A1073" i="22"/>
  <c r="A1072" i="22"/>
  <c r="A1071" i="22"/>
  <c r="A1070" i="22"/>
  <c r="A1069" i="22"/>
  <c r="A1068" i="22"/>
  <c r="A1067" i="22"/>
  <c r="A1066" i="22"/>
  <c r="A1065" i="22"/>
  <c r="A1064" i="22"/>
  <c r="A1063" i="22"/>
  <c r="A1062" i="22"/>
  <c r="A1061" i="22"/>
  <c r="A1060" i="22"/>
  <c r="A1059" i="22"/>
  <c r="A1058" i="22"/>
  <c r="A1057" i="22"/>
  <c r="A1056" i="22"/>
  <c r="A1055" i="22"/>
  <c r="A1054" i="22"/>
  <c r="A1053" i="22"/>
  <c r="A1052" i="22"/>
  <c r="A1051" i="22"/>
  <c r="A1050" i="22"/>
  <c r="A1049" i="22"/>
  <c r="A1048" i="22"/>
  <c r="A1047" i="22"/>
  <c r="A1046" i="22"/>
  <c r="A1045" i="22"/>
  <c r="A1044" i="22"/>
  <c r="A1043" i="22"/>
  <c r="A1042" i="22"/>
  <c r="A1041" i="22"/>
  <c r="A1040" i="22"/>
  <c r="A1039" i="22"/>
  <c r="A1038" i="22"/>
  <c r="A1037" i="22"/>
  <c r="A1036" i="22"/>
  <c r="A1035" i="22"/>
  <c r="A1034" i="22"/>
  <c r="A1033" i="22"/>
  <c r="A1032" i="22"/>
  <c r="A1031" i="22"/>
  <c r="A1030" i="22"/>
  <c r="A1029" i="22"/>
  <c r="A1028" i="22"/>
  <c r="A1027" i="22"/>
  <c r="A1026" i="22"/>
  <c r="A1025" i="22"/>
  <c r="A1024" i="22"/>
  <c r="A1023" i="22"/>
  <c r="A1022" i="22"/>
  <c r="A1021" i="22"/>
  <c r="A1020" i="22"/>
  <c r="A1019" i="22"/>
  <c r="A1018" i="22"/>
  <c r="A1017" i="22"/>
  <c r="A1016" i="22"/>
  <c r="A1015" i="22"/>
  <c r="A1014" i="22"/>
  <c r="A1013" i="22"/>
  <c r="A1012" i="22"/>
  <c r="A1011" i="22"/>
  <c r="A1010" i="22"/>
  <c r="A1009" i="22"/>
  <c r="A1008" i="22"/>
  <c r="A1007" i="22"/>
  <c r="A1006" i="22"/>
  <c r="A1005" i="22"/>
  <c r="A1004" i="22"/>
  <c r="A1003" i="22"/>
  <c r="A1002" i="22"/>
  <c r="A1001" i="22"/>
  <c r="A1000" i="22"/>
  <c r="A999" i="22"/>
  <c r="A998" i="22"/>
  <c r="A997" i="22"/>
  <c r="A996" i="22"/>
  <c r="A995" i="22"/>
  <c r="A994" i="22"/>
  <c r="A993" i="22"/>
  <c r="A992" i="22"/>
  <c r="A991" i="22"/>
  <c r="A990" i="22"/>
  <c r="A989" i="22"/>
  <c r="A988" i="22"/>
  <c r="A987" i="22"/>
  <c r="A986" i="22"/>
  <c r="A985" i="22"/>
  <c r="A984" i="22"/>
  <c r="A983" i="22"/>
  <c r="A982" i="22"/>
  <c r="A981" i="22"/>
  <c r="A980" i="22"/>
  <c r="A979" i="22"/>
  <c r="A978" i="22"/>
  <c r="A977" i="22"/>
  <c r="A976" i="22"/>
  <c r="A975" i="22"/>
  <c r="A974" i="22"/>
  <c r="A973" i="22"/>
  <c r="A972" i="22"/>
  <c r="A971" i="22"/>
  <c r="A970" i="22"/>
  <c r="A969" i="22"/>
  <c r="A968" i="22"/>
  <c r="A967" i="22"/>
  <c r="A966" i="22"/>
  <c r="A965" i="22"/>
  <c r="A964" i="22"/>
  <c r="A963" i="22"/>
  <c r="A962" i="22"/>
  <c r="A961" i="22"/>
  <c r="A960" i="22"/>
  <c r="A959" i="22"/>
  <c r="A958" i="22"/>
  <c r="A957" i="22"/>
  <c r="A956" i="22"/>
  <c r="A955" i="22"/>
  <c r="A954" i="22"/>
  <c r="A953" i="22"/>
  <c r="A952" i="22"/>
  <c r="A951" i="22"/>
  <c r="A950" i="22"/>
  <c r="A949" i="22"/>
  <c r="A948" i="22"/>
  <c r="A947" i="22"/>
  <c r="A946" i="22"/>
  <c r="A945" i="22"/>
  <c r="A944" i="22"/>
  <c r="A943" i="22"/>
  <c r="A942" i="22"/>
  <c r="A941" i="22"/>
  <c r="A940" i="22"/>
  <c r="A939" i="22"/>
  <c r="A938" i="22"/>
  <c r="A937" i="22"/>
  <c r="A936" i="22"/>
  <c r="A935" i="22"/>
  <c r="A934" i="22"/>
  <c r="A933" i="22"/>
  <c r="A932" i="22"/>
  <c r="A931" i="22"/>
  <c r="A930" i="22"/>
  <c r="A929" i="22"/>
  <c r="A928" i="22"/>
  <c r="A927" i="22"/>
  <c r="A926" i="22"/>
  <c r="A925" i="22"/>
  <c r="A924" i="22"/>
  <c r="A923" i="22"/>
  <c r="A922" i="22"/>
  <c r="A921" i="22"/>
  <c r="A920" i="22"/>
  <c r="A919" i="22"/>
  <c r="A918" i="22"/>
  <c r="A917" i="22"/>
  <c r="A916" i="22"/>
  <c r="A915" i="22"/>
  <c r="A914" i="22"/>
  <c r="A913" i="22"/>
  <c r="A912" i="22"/>
  <c r="A911" i="22"/>
  <c r="A910" i="22"/>
  <c r="A909" i="22"/>
  <c r="A908" i="22"/>
  <c r="A907" i="22"/>
  <c r="A906" i="22"/>
  <c r="A905" i="22"/>
  <c r="A904" i="22"/>
  <c r="A903" i="22"/>
  <c r="A902" i="22"/>
  <c r="A901" i="22"/>
  <c r="A900" i="22"/>
  <c r="A899" i="22"/>
  <c r="A898" i="22"/>
  <c r="A897" i="22"/>
  <c r="A896" i="22"/>
  <c r="A895" i="22"/>
  <c r="A894" i="22"/>
  <c r="A893" i="22"/>
  <c r="A892" i="22"/>
  <c r="A891" i="22"/>
  <c r="A890" i="22"/>
  <c r="A889" i="22"/>
  <c r="A888" i="22"/>
  <c r="A887" i="22"/>
  <c r="A886" i="22"/>
  <c r="A885" i="22"/>
  <c r="A884" i="22"/>
  <c r="A883" i="22"/>
  <c r="A882" i="22"/>
  <c r="A881" i="22"/>
  <c r="A880" i="22"/>
  <c r="A879" i="22"/>
  <c r="A878" i="22"/>
  <c r="A877" i="22"/>
  <c r="A876" i="22"/>
  <c r="A875" i="22"/>
  <c r="A874" i="22"/>
  <c r="A873" i="22"/>
  <c r="A872" i="22"/>
  <c r="A871" i="22"/>
  <c r="A870" i="22"/>
  <c r="A869" i="22"/>
  <c r="A868" i="22"/>
  <c r="A867" i="22"/>
  <c r="A866" i="22"/>
  <c r="A865" i="22"/>
  <c r="A864" i="22"/>
  <c r="A863" i="22"/>
  <c r="A862" i="22"/>
  <c r="A861" i="22"/>
  <c r="A860" i="22"/>
  <c r="A859" i="22"/>
  <c r="A858" i="22"/>
  <c r="A857" i="22"/>
  <c r="A856" i="22"/>
  <c r="A855" i="22"/>
  <c r="A854" i="22"/>
  <c r="A853" i="22"/>
  <c r="A852" i="22"/>
  <c r="A851" i="22"/>
  <c r="A850" i="22"/>
  <c r="A849" i="22"/>
  <c r="A848" i="22"/>
  <c r="A847" i="22"/>
  <c r="A846" i="22"/>
  <c r="A845" i="22"/>
  <c r="A844" i="22"/>
  <c r="A843" i="22"/>
  <c r="A842" i="22"/>
  <c r="A841" i="22"/>
  <c r="A840" i="22"/>
  <c r="A839" i="22"/>
  <c r="A838" i="22"/>
  <c r="A837" i="22"/>
  <c r="A836" i="22"/>
  <c r="A835" i="22"/>
  <c r="A834" i="22"/>
  <c r="A833" i="22"/>
  <c r="A832" i="22"/>
  <c r="A831" i="22"/>
  <c r="A830" i="22"/>
  <c r="A829" i="22"/>
  <c r="A828" i="22"/>
  <c r="A827" i="22"/>
  <c r="A826" i="22"/>
  <c r="A825" i="22"/>
  <c r="A824" i="22"/>
  <c r="A823" i="22"/>
  <c r="A822" i="22"/>
  <c r="A821" i="22"/>
  <c r="A820" i="22"/>
  <c r="A819" i="22"/>
  <c r="A818" i="22"/>
  <c r="A817" i="22"/>
  <c r="A816" i="22"/>
  <c r="A815" i="22"/>
  <c r="A814" i="22"/>
  <c r="A813" i="22"/>
  <c r="A812" i="22"/>
  <c r="A811" i="22"/>
  <c r="A810" i="22"/>
  <c r="A809" i="22"/>
  <c r="A808" i="22"/>
  <c r="A807" i="22"/>
  <c r="A806" i="22"/>
  <c r="A805" i="22"/>
  <c r="A804" i="22"/>
  <c r="A803" i="22"/>
  <c r="A802" i="22"/>
  <c r="A801" i="22"/>
  <c r="A800" i="22"/>
  <c r="A799" i="22"/>
  <c r="A798" i="22"/>
  <c r="A797" i="22"/>
  <c r="A796" i="22"/>
  <c r="A795" i="22"/>
  <c r="A794" i="22"/>
  <c r="A793" i="22"/>
  <c r="A792" i="22"/>
  <c r="A791" i="22"/>
  <c r="A790" i="22"/>
  <c r="A789" i="22"/>
  <c r="A788" i="22"/>
  <c r="A787" i="22"/>
  <c r="A786" i="22"/>
  <c r="A785" i="22"/>
  <c r="A784" i="22"/>
  <c r="A783" i="22"/>
  <c r="A782" i="22"/>
  <c r="A781" i="22"/>
  <c r="A780" i="22"/>
  <c r="A779" i="22"/>
  <c r="A778" i="22"/>
  <c r="A777" i="22"/>
  <c r="A776" i="22"/>
  <c r="A775" i="22"/>
  <c r="A774" i="22"/>
  <c r="A773" i="22"/>
  <c r="A772" i="22"/>
  <c r="A771" i="22"/>
  <c r="A770" i="22"/>
  <c r="A769" i="22"/>
  <c r="A768" i="22"/>
  <c r="A767" i="22"/>
  <c r="A766" i="22"/>
  <c r="A765" i="22"/>
  <c r="A764" i="22"/>
  <c r="A763" i="22"/>
  <c r="A762" i="22"/>
  <c r="A761" i="22"/>
  <c r="A760" i="22"/>
  <c r="A759" i="22"/>
  <c r="A758" i="22"/>
  <c r="A757" i="22"/>
  <c r="A756" i="22"/>
  <c r="A755" i="22"/>
  <c r="A754" i="22"/>
  <c r="A753" i="22"/>
  <c r="A752" i="22"/>
  <c r="A751" i="22"/>
  <c r="A750" i="22"/>
  <c r="A749" i="22"/>
  <c r="A748" i="22"/>
  <c r="A747" i="22"/>
  <c r="A746" i="22"/>
  <c r="A745" i="22"/>
  <c r="A744" i="22"/>
  <c r="A743" i="22"/>
  <c r="A742" i="22"/>
  <c r="A741" i="22"/>
  <c r="A740" i="22"/>
  <c r="A739" i="22"/>
  <c r="A738" i="22"/>
  <c r="A737" i="22"/>
  <c r="A736" i="22"/>
  <c r="A735" i="22"/>
  <c r="A734" i="22"/>
  <c r="A733" i="22"/>
  <c r="A732" i="22"/>
  <c r="A731" i="22"/>
  <c r="A730" i="22"/>
  <c r="A729" i="22"/>
  <c r="A728" i="22"/>
  <c r="A727" i="22"/>
  <c r="A726" i="22"/>
  <c r="A725" i="22"/>
  <c r="A724" i="22"/>
  <c r="A723" i="22"/>
  <c r="A722" i="22"/>
  <c r="A721" i="22"/>
  <c r="A720" i="22"/>
  <c r="A719" i="22"/>
  <c r="A718" i="22"/>
  <c r="A717" i="22"/>
  <c r="A716" i="22"/>
  <c r="A715" i="22"/>
  <c r="A714" i="22"/>
  <c r="A713" i="22"/>
  <c r="A712" i="22"/>
  <c r="A711" i="22"/>
  <c r="A710" i="22"/>
  <c r="A709" i="22"/>
  <c r="A708" i="22"/>
  <c r="A707" i="22"/>
  <c r="A706" i="22"/>
  <c r="A705" i="22"/>
  <c r="A704" i="22"/>
  <c r="A703" i="22"/>
  <c r="A702" i="22"/>
  <c r="A701" i="22"/>
  <c r="A700" i="22"/>
  <c r="A699" i="22"/>
  <c r="A698" i="22"/>
  <c r="A697" i="22"/>
  <c r="A696" i="22"/>
  <c r="A695" i="22"/>
  <c r="A694" i="22"/>
  <c r="A693" i="22"/>
  <c r="A692" i="22"/>
  <c r="A691" i="22"/>
  <c r="A690" i="22"/>
  <c r="A689" i="22"/>
  <c r="A688" i="22"/>
  <c r="A687" i="22"/>
  <c r="A686" i="22"/>
  <c r="A685" i="22"/>
  <c r="A684" i="22"/>
  <c r="A683" i="22"/>
  <c r="A682" i="22"/>
  <c r="A681" i="22"/>
  <c r="A680" i="22"/>
  <c r="A679" i="22"/>
  <c r="A678" i="22"/>
  <c r="A677" i="22"/>
  <c r="A676" i="22"/>
  <c r="A675" i="22"/>
  <c r="A674" i="22"/>
  <c r="A673" i="22"/>
  <c r="A672" i="22"/>
  <c r="A671" i="22"/>
  <c r="A670" i="22"/>
  <c r="A669" i="22"/>
  <c r="A668" i="22"/>
  <c r="A667" i="22"/>
  <c r="A666" i="22"/>
  <c r="A665" i="22"/>
  <c r="A664" i="22"/>
  <c r="A663" i="22"/>
  <c r="A662" i="22"/>
  <c r="A661" i="22"/>
  <c r="A660" i="22"/>
  <c r="A659" i="22"/>
  <c r="A658" i="22"/>
  <c r="A657" i="22"/>
  <c r="A656" i="22"/>
  <c r="A655" i="22"/>
  <c r="A654" i="22"/>
  <c r="A653" i="22"/>
  <c r="A652" i="22"/>
  <c r="A651" i="22"/>
  <c r="A650" i="22"/>
  <c r="A649" i="22"/>
  <c r="A648" i="22"/>
  <c r="A647" i="22"/>
  <c r="A646" i="22"/>
  <c r="A645" i="22"/>
  <c r="A644" i="22"/>
  <c r="A643" i="22"/>
  <c r="A642" i="22"/>
  <c r="A641" i="22"/>
  <c r="A640" i="22"/>
  <c r="A639" i="22"/>
  <c r="A638" i="22"/>
  <c r="A637" i="22"/>
  <c r="A636" i="22"/>
  <c r="A635" i="22"/>
  <c r="A634" i="22"/>
  <c r="A633" i="22"/>
  <c r="A632" i="22"/>
  <c r="A631" i="22"/>
  <c r="A630" i="22"/>
  <c r="A629" i="22"/>
  <c r="A628" i="22"/>
  <c r="A627" i="22"/>
  <c r="A626" i="22"/>
  <c r="A625" i="22"/>
  <c r="A624" i="22"/>
  <c r="A623" i="22"/>
  <c r="A622" i="22"/>
  <c r="A621" i="22"/>
  <c r="A620" i="22"/>
  <c r="A619" i="22"/>
  <c r="A618" i="22"/>
  <c r="A617" i="22"/>
  <c r="A616" i="22"/>
  <c r="A615" i="22"/>
  <c r="A614" i="22"/>
  <c r="A613" i="22"/>
  <c r="A612" i="22"/>
  <c r="A611" i="22"/>
  <c r="A610" i="22"/>
  <c r="A609" i="22"/>
  <c r="A608" i="22"/>
  <c r="A607" i="22"/>
  <c r="A606" i="22"/>
  <c r="A605" i="22"/>
  <c r="A604" i="22"/>
  <c r="A603" i="22"/>
  <c r="A602" i="22"/>
  <c r="A601" i="22"/>
  <c r="A600" i="22"/>
  <c r="A599" i="22"/>
  <c r="A598" i="22"/>
  <c r="A597" i="22"/>
  <c r="A596" i="22"/>
  <c r="A595" i="22"/>
  <c r="A594" i="22"/>
  <c r="A593" i="22"/>
  <c r="A592" i="22"/>
  <c r="A591" i="22"/>
  <c r="A590" i="22"/>
  <c r="A589" i="22"/>
  <c r="A588" i="22"/>
  <c r="A587" i="22"/>
  <c r="A586" i="22"/>
  <c r="A585" i="22"/>
  <c r="A584" i="22"/>
  <c r="A583" i="22"/>
  <c r="A582" i="22"/>
  <c r="A581" i="22"/>
  <c r="A580" i="22"/>
  <c r="A579" i="22"/>
  <c r="A578" i="22"/>
  <c r="A577" i="22"/>
  <c r="A576" i="22"/>
  <c r="A575" i="22"/>
  <c r="A574" i="22"/>
  <c r="A573" i="22"/>
  <c r="A572" i="22"/>
  <c r="A571" i="22"/>
  <c r="A570" i="22"/>
  <c r="A569" i="22"/>
  <c r="A568" i="22"/>
  <c r="A567" i="22"/>
  <c r="A566" i="22"/>
  <c r="A565" i="22"/>
  <c r="A564" i="22"/>
  <c r="A563" i="22"/>
  <c r="A562" i="22"/>
  <c r="A561" i="22"/>
  <c r="A560" i="22"/>
  <c r="A559" i="22"/>
  <c r="A558" i="22"/>
  <c r="A557" i="22"/>
  <c r="A556" i="22"/>
  <c r="A555" i="22"/>
  <c r="A554" i="22"/>
  <c r="A553" i="22"/>
  <c r="A552" i="22"/>
  <c r="A551" i="22"/>
  <c r="A550" i="22"/>
  <c r="A549" i="22"/>
  <c r="A548" i="22"/>
  <c r="A547" i="22"/>
  <c r="A546" i="22"/>
  <c r="A545" i="22"/>
  <c r="A544" i="22"/>
  <c r="A543" i="22"/>
  <c r="A542" i="22"/>
  <c r="A541" i="22"/>
  <c r="A540" i="22"/>
  <c r="A539" i="22"/>
  <c r="A538" i="22"/>
  <c r="A537" i="22"/>
  <c r="A536" i="22"/>
  <c r="A535" i="22"/>
  <c r="A534" i="22"/>
  <c r="A533" i="22"/>
  <c r="A532" i="22"/>
  <c r="A531" i="22"/>
  <c r="A530" i="22"/>
  <c r="A529" i="22"/>
  <c r="A528" i="22"/>
  <c r="A527" i="22"/>
  <c r="A526" i="22"/>
  <c r="A525" i="22"/>
  <c r="A524" i="22"/>
  <c r="A523" i="22"/>
  <c r="A522" i="22"/>
  <c r="A521" i="22"/>
  <c r="A520" i="22"/>
  <c r="A519" i="22"/>
  <c r="A518" i="22"/>
  <c r="A517" i="22"/>
  <c r="A516" i="22"/>
  <c r="A515" i="22"/>
  <c r="A514" i="22"/>
  <c r="A513" i="22"/>
  <c r="A512" i="22"/>
  <c r="A511" i="22"/>
  <c r="A510" i="22"/>
  <c r="A509" i="22"/>
  <c r="A508" i="22"/>
  <c r="A507" i="22"/>
  <c r="A506" i="22"/>
  <c r="A505" i="22"/>
  <c r="A504" i="22"/>
  <c r="A503" i="22"/>
  <c r="A502" i="22"/>
  <c r="A501" i="22"/>
  <c r="A500" i="22"/>
  <c r="A499" i="22"/>
  <c r="A498" i="22"/>
  <c r="A497" i="22"/>
  <c r="A496" i="22"/>
  <c r="A495" i="22"/>
  <c r="A494" i="22"/>
  <c r="A493" i="22"/>
  <c r="A492" i="22"/>
  <c r="A491" i="22"/>
  <c r="A490" i="22"/>
  <c r="A489" i="22"/>
  <c r="A488" i="22"/>
  <c r="A487" i="22"/>
  <c r="A486" i="22"/>
  <c r="A485" i="22"/>
  <c r="A484" i="22"/>
  <c r="A483" i="22"/>
  <c r="A482" i="22"/>
  <c r="A481" i="22"/>
  <c r="A480" i="22"/>
  <c r="A479" i="22"/>
  <c r="A478" i="22"/>
  <c r="A477" i="22"/>
  <c r="A476" i="22"/>
  <c r="A475" i="22"/>
  <c r="A474" i="22"/>
  <c r="A473" i="22"/>
  <c r="A472" i="22"/>
  <c r="A471" i="22"/>
  <c r="A470" i="22"/>
  <c r="A469" i="22"/>
  <c r="A468" i="22"/>
  <c r="A467" i="22"/>
  <c r="A466" i="22"/>
  <c r="A465" i="22"/>
  <c r="A464" i="22"/>
  <c r="A463" i="22"/>
  <c r="A462" i="22"/>
  <c r="A461" i="22"/>
  <c r="A460" i="22"/>
  <c r="A459" i="22"/>
  <c r="A458" i="22"/>
  <c r="A457" i="22"/>
  <c r="A456" i="22"/>
  <c r="A455" i="22"/>
  <c r="A454" i="22"/>
  <c r="A453" i="22"/>
  <c r="A452" i="22"/>
  <c r="A451" i="22"/>
  <c r="A450" i="22"/>
  <c r="A449" i="22"/>
  <c r="A448" i="22"/>
  <c r="A447" i="22"/>
  <c r="A446" i="22"/>
  <c r="A445" i="22"/>
  <c r="A444" i="22"/>
  <c r="A443" i="22"/>
  <c r="A442" i="22"/>
  <c r="A441" i="22"/>
  <c r="A440" i="22"/>
  <c r="A439" i="22"/>
  <c r="A438" i="22"/>
  <c r="A437" i="22"/>
  <c r="A436" i="22"/>
  <c r="A435" i="22"/>
  <c r="A434" i="22"/>
  <c r="A433" i="22"/>
  <c r="A432" i="22"/>
  <c r="A431" i="22"/>
  <c r="A430" i="22"/>
  <c r="A429" i="22"/>
  <c r="A428" i="22"/>
  <c r="A427" i="22"/>
  <c r="A426" i="22"/>
  <c r="A425" i="22"/>
  <c r="A424" i="22"/>
  <c r="A423" i="22"/>
  <c r="A422" i="22"/>
  <c r="A421" i="22"/>
  <c r="A420" i="22"/>
  <c r="A419" i="22"/>
  <c r="A418" i="22"/>
  <c r="A417" i="22"/>
  <c r="A416" i="22"/>
  <c r="A415" i="22"/>
  <c r="A414" i="22"/>
  <c r="A413" i="22"/>
  <c r="A412" i="22"/>
  <c r="A411" i="22"/>
  <c r="A410" i="22"/>
  <c r="A409" i="22"/>
  <c r="A408" i="22"/>
  <c r="A407" i="22"/>
  <c r="A406" i="22"/>
  <c r="A405" i="22"/>
  <c r="A404" i="22"/>
  <c r="A403" i="22"/>
  <c r="A402" i="22"/>
  <c r="A401" i="22"/>
  <c r="A400" i="22"/>
  <c r="A399" i="22"/>
  <c r="A398" i="22"/>
  <c r="A397" i="22"/>
  <c r="A396" i="22"/>
  <c r="A395" i="22"/>
  <c r="A394" i="22"/>
  <c r="A393" i="22"/>
  <c r="A392" i="22"/>
  <c r="A391" i="22"/>
  <c r="A390" i="22"/>
  <c r="A389" i="22"/>
  <c r="A388" i="22"/>
  <c r="A387" i="22"/>
  <c r="A386" i="22"/>
  <c r="A385" i="22"/>
  <c r="A384" i="22"/>
  <c r="A383" i="22"/>
  <c r="A382" i="22"/>
  <c r="A381" i="22"/>
  <c r="A380" i="22"/>
  <c r="A379" i="22"/>
  <c r="A378" i="22"/>
  <c r="A377" i="22"/>
  <c r="A376" i="22"/>
  <c r="A375" i="22"/>
  <c r="A374" i="22"/>
  <c r="A373" i="22"/>
  <c r="A372" i="22"/>
  <c r="A371" i="22"/>
  <c r="A370" i="22"/>
  <c r="A369" i="22"/>
  <c r="A368" i="22"/>
  <c r="A367" i="22"/>
  <c r="A366" i="22"/>
  <c r="A365" i="22"/>
  <c r="A364" i="22"/>
  <c r="A363" i="22"/>
  <c r="A362" i="22"/>
  <c r="A361" i="22"/>
  <c r="A360" i="22"/>
  <c r="A359" i="22"/>
  <c r="A358" i="22"/>
  <c r="A357" i="22"/>
  <c r="A356" i="22"/>
  <c r="A355" i="22"/>
  <c r="A354" i="22"/>
  <c r="A353" i="22"/>
  <c r="A352" i="22"/>
  <c r="A351" i="22"/>
  <c r="A350" i="22"/>
  <c r="A349" i="22"/>
  <c r="A348" i="22"/>
  <c r="A347" i="22"/>
  <c r="A346" i="22"/>
  <c r="A345" i="22"/>
  <c r="A344" i="22"/>
  <c r="A343" i="22"/>
  <c r="A342" i="22"/>
  <c r="A341" i="22"/>
  <c r="A340" i="22"/>
  <c r="A339" i="22"/>
  <c r="A338" i="22"/>
  <c r="A337" i="22"/>
  <c r="A336" i="22"/>
  <c r="A335" i="22"/>
  <c r="A334" i="22"/>
  <c r="A333" i="22"/>
  <c r="A332" i="22"/>
  <c r="A331" i="22"/>
  <c r="A330" i="22"/>
  <c r="A329" i="22"/>
  <c r="A328" i="22"/>
  <c r="A327" i="22"/>
  <c r="A326" i="22"/>
  <c r="A325" i="22"/>
  <c r="A324" i="22"/>
  <c r="A323" i="22"/>
  <c r="A322" i="22"/>
  <c r="A321" i="22"/>
  <c r="A320" i="22"/>
  <c r="A319" i="22"/>
  <c r="A318" i="22"/>
  <c r="A317" i="22"/>
  <c r="A316" i="22"/>
  <c r="A315" i="22"/>
  <c r="A314" i="22"/>
  <c r="A313" i="22"/>
  <c r="A312" i="22"/>
  <c r="A311" i="22"/>
  <c r="A310" i="22"/>
  <c r="A309" i="22"/>
  <c r="A308" i="22"/>
  <c r="A307" i="22"/>
  <c r="A306" i="22"/>
  <c r="A305" i="22"/>
  <c r="A304" i="22"/>
  <c r="A303" i="22"/>
  <c r="A302" i="22"/>
  <c r="A301" i="22"/>
  <c r="A300" i="22"/>
  <c r="A299" i="22"/>
  <c r="A298" i="22"/>
  <c r="A297" i="22"/>
  <c r="A296" i="22"/>
  <c r="A295" i="22"/>
  <c r="A294" i="22"/>
  <c r="A293" i="22"/>
  <c r="A292" i="22"/>
  <c r="A291" i="22"/>
  <c r="A290" i="22"/>
  <c r="A289" i="22"/>
  <c r="A288" i="22"/>
  <c r="A287" i="22"/>
  <c r="A286" i="22"/>
  <c r="A285" i="22"/>
  <c r="A284" i="22"/>
  <c r="A283" i="22"/>
  <c r="A282" i="22"/>
  <c r="A281" i="22"/>
  <c r="A280" i="22"/>
  <c r="A279" i="22"/>
  <c r="A278" i="22"/>
  <c r="A277" i="22"/>
  <c r="A276" i="22"/>
  <c r="A275" i="22"/>
  <c r="A274" i="22"/>
  <c r="A273" i="22"/>
  <c r="A272" i="22"/>
  <c r="A271" i="22"/>
  <c r="A270" i="22"/>
  <c r="A269" i="22"/>
  <c r="A268" i="22"/>
  <c r="A267" i="22"/>
  <c r="A266" i="22"/>
  <c r="A265" i="22"/>
  <c r="A264" i="22"/>
  <c r="A263" i="22"/>
  <c r="A262" i="22"/>
  <c r="A261" i="22"/>
  <c r="A260" i="22"/>
  <c r="A259" i="22"/>
  <c r="A258" i="22"/>
  <c r="A257" i="22"/>
  <c r="A256" i="22"/>
  <c r="A255" i="22"/>
  <c r="A254" i="22"/>
  <c r="A253" i="22"/>
  <c r="A252" i="22"/>
  <c r="A251" i="22"/>
  <c r="A250" i="22"/>
  <c r="A249" i="22"/>
  <c r="A248" i="22"/>
  <c r="A247" i="22"/>
  <c r="A246" i="22"/>
  <c r="A245" i="22"/>
  <c r="A244" i="22"/>
  <c r="A243" i="22"/>
  <c r="A242" i="22"/>
  <c r="A241" i="22"/>
  <c r="A240" i="22"/>
  <c r="A239" i="22"/>
  <c r="A238" i="22"/>
  <c r="A237" i="22"/>
  <c r="A236" i="22"/>
  <c r="A235" i="22"/>
  <c r="A234" i="22"/>
  <c r="A233" i="22"/>
  <c r="A232" i="22"/>
  <c r="A231" i="22"/>
  <c r="A230" i="22"/>
  <c r="A229" i="22"/>
  <c r="A228" i="22"/>
  <c r="A227" i="22"/>
  <c r="A226" i="22"/>
  <c r="A225" i="22"/>
  <c r="A224" i="22"/>
  <c r="A223" i="22"/>
  <c r="A222" i="22"/>
  <c r="A221" i="22"/>
  <c r="A220" i="22"/>
  <c r="A219" i="22"/>
  <c r="A218" i="22"/>
  <c r="A217" i="22"/>
  <c r="A216" i="22"/>
  <c r="A215" i="22"/>
  <c r="A214" i="22"/>
  <c r="A213" i="22"/>
  <c r="A212" i="22"/>
  <c r="A211" i="22"/>
  <c r="A210" i="22"/>
  <c r="A209" i="22"/>
  <c r="A208" i="22"/>
  <c r="A207" i="22"/>
  <c r="A206" i="22"/>
  <c r="A205" i="22"/>
  <c r="A204" i="22"/>
  <c r="A203" i="22"/>
  <c r="A202" i="22"/>
  <c r="A201" i="22"/>
  <c r="A200" i="22"/>
  <c r="A199" i="22"/>
  <c r="A198" i="22"/>
  <c r="A197" i="22"/>
  <c r="A196" i="22"/>
  <c r="A195" i="22"/>
  <c r="A194" i="22"/>
  <c r="A193" i="22"/>
  <c r="A192" i="22"/>
  <c r="A191" i="22"/>
  <c r="A190" i="22"/>
  <c r="A189" i="22"/>
  <c r="A188" i="22"/>
  <c r="A187" i="22"/>
  <c r="A186" i="22"/>
  <c r="A185" i="22"/>
  <c r="A184" i="22"/>
  <c r="A183" i="22"/>
  <c r="A182" i="22"/>
  <c r="A181" i="22"/>
  <c r="A180" i="22"/>
  <c r="A179" i="22"/>
  <c r="A178" i="22"/>
  <c r="A177" i="22"/>
  <c r="A176" i="22"/>
  <c r="A175" i="22"/>
  <c r="A174" i="22"/>
  <c r="A173" i="22"/>
  <c r="A172" i="22"/>
  <c r="A171" i="22"/>
  <c r="A170" i="22"/>
  <c r="A169" i="22"/>
  <c r="A168" i="22"/>
  <c r="A167" i="22"/>
  <c r="A166" i="22"/>
  <c r="A165" i="22"/>
  <c r="A164" i="22"/>
  <c r="A163" i="22"/>
  <c r="A162" i="22"/>
  <c r="A161" i="22"/>
  <c r="A160" i="22"/>
  <c r="A159" i="22"/>
  <c r="A158" i="22"/>
  <c r="A157" i="22"/>
  <c r="A156" i="22"/>
  <c r="A155" i="22"/>
  <c r="A154" i="22"/>
  <c r="A153" i="22"/>
  <c r="A152" i="22"/>
  <c r="A151" i="22"/>
  <c r="A150" i="22"/>
  <c r="A149" i="22"/>
  <c r="A148" i="22"/>
  <c r="A147" i="22"/>
  <c r="A146" i="22"/>
  <c r="A145" i="22"/>
  <c r="A144" i="22"/>
  <c r="A143" i="22"/>
  <c r="A142" i="22"/>
  <c r="A141" i="22"/>
  <c r="A140" i="22"/>
  <c r="A139" i="22"/>
  <c r="A138" i="22"/>
  <c r="A137" i="22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115" i="22"/>
  <c r="A114" i="22"/>
  <c r="A113" i="22"/>
  <c r="A112" i="22"/>
  <c r="A111" i="22"/>
  <c r="A110" i="22"/>
  <c r="A109" i="22"/>
  <c r="A108" i="22"/>
  <c r="A107" i="22"/>
  <c r="A106" i="22"/>
  <c r="A105" i="22"/>
  <c r="A104" i="22"/>
  <c r="A103" i="22"/>
  <c r="A102" i="22"/>
  <c r="A101" i="22"/>
  <c r="A100" i="22"/>
  <c r="A99" i="22"/>
  <c r="A98" i="22"/>
  <c r="A97" i="22"/>
  <c r="A96" i="22"/>
  <c r="A95" i="22"/>
  <c r="A94" i="22"/>
  <c r="A93" i="22"/>
  <c r="A92" i="22"/>
  <c r="A91" i="22"/>
  <c r="A90" i="22"/>
  <c r="A89" i="22"/>
  <c r="A88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A65" i="22"/>
  <c r="A64" i="22"/>
  <c r="A63" i="22"/>
  <c r="A62" i="22"/>
  <c r="A61" i="22"/>
  <c r="A60" i="22"/>
  <c r="A59" i="22"/>
  <c r="A58" i="22"/>
  <c r="A57" i="22"/>
  <c r="A56" i="22"/>
  <c r="A55" i="22"/>
  <c r="A54" i="22"/>
  <c r="A53" i="22"/>
  <c r="A52" i="22"/>
  <c r="A51" i="22"/>
  <c r="A50" i="22"/>
  <c r="A49" i="22"/>
  <c r="A48" i="22"/>
  <c r="A47" i="22"/>
  <c r="A46" i="22"/>
  <c r="A45" i="22"/>
  <c r="A44" i="22"/>
  <c r="A43" i="22"/>
  <c r="A42" i="22"/>
  <c r="A41" i="22"/>
  <c r="A40" i="22"/>
  <c r="A39" i="22"/>
  <c r="A38" i="22"/>
  <c r="A37" i="22"/>
  <c r="A36" i="22"/>
  <c r="A35" i="22"/>
  <c r="A34" i="22"/>
  <c r="A33" i="22"/>
  <c r="A32" i="22"/>
  <c r="A31" i="22"/>
  <c r="A30" i="22"/>
  <c r="A29" i="22"/>
  <c r="A28" i="22"/>
  <c r="A27" i="22"/>
  <c r="A26" i="22"/>
  <c r="A25" i="22"/>
  <c r="A24" i="22"/>
  <c r="A23" i="22"/>
  <c r="A22" i="22"/>
  <c r="A21" i="22"/>
  <c r="A20" i="22"/>
  <c r="A19" i="22"/>
  <c r="A18" i="22"/>
  <c r="A17" i="22"/>
  <c r="A16" i="22"/>
  <c r="A15" i="22"/>
  <c r="A14" i="22"/>
  <c r="A13" i="22"/>
  <c r="A12" i="22"/>
  <c r="A6" i="22"/>
  <c r="A5" i="22"/>
  <c r="A4" i="22"/>
  <c r="B34" i="19"/>
  <c r="S56" i="18"/>
  <c r="R56" i="18"/>
  <c r="O56" i="18"/>
  <c r="S55" i="18"/>
  <c r="R55" i="18"/>
  <c r="O55" i="18"/>
  <c r="S54" i="18"/>
  <c r="R54" i="18"/>
  <c r="O54" i="18"/>
  <c r="S53" i="18"/>
  <c r="R53" i="18"/>
  <c r="O53" i="18"/>
  <c r="S52" i="18"/>
  <c r="R52" i="18"/>
  <c r="O52" i="18"/>
  <c r="S51" i="18"/>
  <c r="R51" i="18"/>
  <c r="O51" i="18"/>
  <c r="S50" i="18"/>
  <c r="R50" i="18"/>
  <c r="O50" i="18"/>
  <c r="S49" i="18"/>
  <c r="R49" i="18"/>
  <c r="O49" i="18"/>
  <c r="S48" i="18"/>
  <c r="R48" i="18"/>
  <c r="O48" i="18"/>
  <c r="S47" i="18"/>
  <c r="R47" i="18"/>
  <c r="O47" i="18"/>
  <c r="S46" i="18"/>
  <c r="R46" i="18"/>
  <c r="O46" i="18"/>
  <c r="S45" i="18"/>
  <c r="R45" i="18"/>
  <c r="O45" i="18"/>
  <c r="S44" i="18"/>
  <c r="R44" i="18"/>
  <c r="O44" i="18"/>
  <c r="S43" i="18"/>
  <c r="R43" i="18"/>
  <c r="O43" i="18"/>
  <c r="S42" i="18"/>
  <c r="R42" i="18"/>
  <c r="O42" i="18"/>
  <c r="S41" i="18"/>
  <c r="R41" i="18"/>
  <c r="O41" i="18"/>
  <c r="S40" i="18"/>
  <c r="R40" i="18"/>
  <c r="O40" i="18"/>
  <c r="S39" i="18"/>
  <c r="R39" i="18"/>
  <c r="O39" i="18"/>
  <c r="S38" i="18"/>
  <c r="R38" i="18"/>
  <c r="O38" i="18"/>
  <c r="S37" i="18"/>
  <c r="R37" i="18"/>
  <c r="O37" i="18"/>
  <c r="S36" i="18"/>
  <c r="R36" i="18"/>
  <c r="O36" i="18"/>
  <c r="S35" i="18"/>
  <c r="R35" i="18"/>
  <c r="O35" i="18"/>
  <c r="S34" i="18"/>
  <c r="R34" i="18"/>
  <c r="O34" i="18"/>
  <c r="S33" i="18"/>
  <c r="R33" i="18"/>
  <c r="O33" i="18"/>
  <c r="S32" i="18"/>
  <c r="R32" i="18"/>
  <c r="O32" i="18"/>
  <c r="S31" i="18"/>
  <c r="R31" i="18"/>
  <c r="O31" i="18"/>
  <c r="S30" i="18"/>
  <c r="R30" i="18"/>
  <c r="O30" i="18"/>
  <c r="S29" i="18"/>
  <c r="R29" i="18"/>
  <c r="O29" i="18"/>
  <c r="S28" i="18"/>
  <c r="R28" i="18"/>
  <c r="O28" i="18"/>
  <c r="S27" i="18"/>
  <c r="R27" i="18"/>
  <c r="O27" i="18"/>
  <c r="S26" i="18"/>
  <c r="R26" i="18"/>
  <c r="O26" i="18"/>
  <c r="S25" i="18"/>
  <c r="R25" i="18"/>
  <c r="O25" i="18"/>
  <c r="S24" i="18"/>
  <c r="R24" i="18"/>
  <c r="O24" i="18"/>
  <c r="S23" i="18"/>
  <c r="R23" i="18"/>
  <c r="O23" i="18"/>
  <c r="S22" i="18"/>
  <c r="R22" i="18"/>
  <c r="O22" i="18"/>
  <c r="S21" i="18"/>
  <c r="R21" i="18"/>
  <c r="O21" i="18"/>
  <c r="S20" i="18"/>
  <c r="R20" i="18"/>
  <c r="O20" i="18"/>
  <c r="S19" i="18"/>
  <c r="R19" i="18"/>
  <c r="O19" i="18"/>
  <c r="S18" i="18"/>
  <c r="R18" i="18"/>
  <c r="O18" i="18"/>
  <c r="S17" i="18"/>
  <c r="R17" i="18"/>
  <c r="O17" i="18"/>
  <c r="S16" i="18"/>
  <c r="R16" i="18"/>
  <c r="O16" i="18"/>
  <c r="S15" i="18"/>
  <c r="R15" i="18"/>
  <c r="O15" i="18"/>
  <c r="S14" i="18"/>
  <c r="R14" i="18"/>
  <c r="O14" i="18"/>
  <c r="S13" i="18"/>
  <c r="R13" i="18"/>
  <c r="O13" i="18"/>
  <c r="S12" i="18"/>
  <c r="R12" i="18"/>
  <c r="O12" i="18"/>
  <c r="S11" i="18"/>
  <c r="R11" i="18"/>
  <c r="O11" i="18"/>
  <c r="S10" i="18"/>
  <c r="R10" i="18"/>
  <c r="O10" i="18"/>
  <c r="S9" i="18"/>
  <c r="R9" i="18"/>
  <c r="O9" i="18"/>
  <c r="S8" i="18"/>
  <c r="R8" i="18"/>
  <c r="O8" i="18"/>
  <c r="S7" i="18"/>
  <c r="R7" i="18"/>
  <c r="O7" i="18"/>
  <c r="T4" i="18"/>
  <c r="B33" i="15"/>
  <c r="R56" i="14"/>
  <c r="Q56" i="14"/>
  <c r="N56" i="14"/>
  <c r="R55" i="14"/>
  <c r="Q55" i="14"/>
  <c r="N55" i="14"/>
  <c r="R54" i="14"/>
  <c r="Q54" i="14"/>
  <c r="N54" i="14"/>
  <c r="R53" i="14"/>
  <c r="Q53" i="14"/>
  <c r="N53" i="14"/>
  <c r="R52" i="14"/>
  <c r="Q52" i="14"/>
  <c r="N52" i="14"/>
  <c r="R51" i="14"/>
  <c r="Q51" i="14"/>
  <c r="N51" i="14"/>
  <c r="R50" i="14"/>
  <c r="Q50" i="14"/>
  <c r="N50" i="14"/>
  <c r="R49" i="14"/>
  <c r="Q49" i="14"/>
  <c r="N49" i="14"/>
  <c r="R48" i="14"/>
  <c r="Q48" i="14"/>
  <c r="N48" i="14"/>
  <c r="R47" i="14"/>
  <c r="Q47" i="14"/>
  <c r="N47" i="14"/>
  <c r="R46" i="14"/>
  <c r="Q46" i="14"/>
  <c r="N46" i="14"/>
  <c r="R45" i="14"/>
  <c r="Q45" i="14"/>
  <c r="N45" i="14"/>
  <c r="R44" i="14"/>
  <c r="Q44" i="14"/>
  <c r="N44" i="14"/>
  <c r="R43" i="14"/>
  <c r="Q43" i="14"/>
  <c r="N43" i="14"/>
  <c r="R42" i="14"/>
  <c r="Q42" i="14"/>
  <c r="N42" i="14"/>
  <c r="R41" i="14"/>
  <c r="Q41" i="14"/>
  <c r="N41" i="14"/>
  <c r="R40" i="14"/>
  <c r="Q40" i="14"/>
  <c r="N40" i="14"/>
  <c r="R39" i="14"/>
  <c r="Q39" i="14"/>
  <c r="N39" i="14"/>
  <c r="R38" i="14"/>
  <c r="Q38" i="14"/>
  <c r="N38" i="14"/>
  <c r="R37" i="14"/>
  <c r="Q37" i="14"/>
  <c r="N37" i="14"/>
  <c r="R36" i="14"/>
  <c r="Q36" i="14"/>
  <c r="N36" i="14"/>
  <c r="R35" i="14"/>
  <c r="Q35" i="14"/>
  <c r="N35" i="14"/>
  <c r="R34" i="14"/>
  <c r="Q34" i="14"/>
  <c r="N34" i="14"/>
  <c r="R33" i="14"/>
  <c r="Q33" i="14"/>
  <c r="N33" i="14"/>
  <c r="R32" i="14"/>
  <c r="Q32" i="14"/>
  <c r="N32" i="14"/>
  <c r="R31" i="14"/>
  <c r="Q31" i="14"/>
  <c r="N31" i="14"/>
  <c r="R30" i="14"/>
  <c r="Q30" i="14"/>
  <c r="N30" i="14"/>
  <c r="R29" i="14"/>
  <c r="Q29" i="14"/>
  <c r="N29" i="14"/>
  <c r="R28" i="14"/>
  <c r="Q28" i="14"/>
  <c r="N28" i="14"/>
  <c r="R27" i="14"/>
  <c r="Q27" i="14"/>
  <c r="N27" i="14"/>
  <c r="R26" i="14"/>
  <c r="Q26" i="14"/>
  <c r="N26" i="14"/>
  <c r="R25" i="14"/>
  <c r="Q25" i="14"/>
  <c r="N25" i="14"/>
  <c r="R24" i="14"/>
  <c r="Q24" i="14"/>
  <c r="N24" i="14"/>
  <c r="R23" i="14"/>
  <c r="Q23" i="14"/>
  <c r="N23" i="14"/>
  <c r="R22" i="14"/>
  <c r="Q22" i="14"/>
  <c r="N22" i="14"/>
  <c r="R21" i="14"/>
  <c r="Q21" i="14"/>
  <c r="N21" i="14"/>
  <c r="R20" i="14"/>
  <c r="Q20" i="14"/>
  <c r="N20" i="14"/>
  <c r="R19" i="14"/>
  <c r="Q19" i="14"/>
  <c r="N19" i="14"/>
  <c r="R18" i="14"/>
  <c r="Q18" i="14"/>
  <c r="N18" i="14"/>
  <c r="R17" i="14"/>
  <c r="Q17" i="14"/>
  <c r="N17" i="14"/>
  <c r="R16" i="14"/>
  <c r="Q16" i="14"/>
  <c r="N16" i="14"/>
  <c r="R15" i="14"/>
  <c r="Q15" i="14"/>
  <c r="N15" i="14"/>
  <c r="R14" i="14"/>
  <c r="Q14" i="14"/>
  <c r="N14" i="14"/>
  <c r="R13" i="14"/>
  <c r="Q13" i="14"/>
  <c r="N13" i="14"/>
  <c r="R12" i="14"/>
  <c r="Q12" i="14"/>
  <c r="N12" i="14"/>
  <c r="R11" i="14"/>
  <c r="Q11" i="14"/>
  <c r="N11" i="14"/>
  <c r="R10" i="14"/>
  <c r="Q10" i="14"/>
  <c r="N10" i="14"/>
  <c r="R9" i="14"/>
  <c r="Q9" i="14"/>
  <c r="N9" i="14"/>
  <c r="R8" i="14"/>
  <c r="C8" i="14" s="1"/>
  <c r="Q8" i="14"/>
  <c r="N8" i="14"/>
  <c r="L6" i="14"/>
  <c r="D10" i="23" s="1"/>
  <c r="K6" i="14"/>
  <c r="C10" i="23" s="1"/>
  <c r="S4" i="14"/>
  <c r="B35" i="11"/>
  <c r="U56" i="10"/>
  <c r="T56" i="10"/>
  <c r="Q56" i="10"/>
  <c r="U55" i="10"/>
  <c r="T55" i="10"/>
  <c r="Q55" i="10"/>
  <c r="U54" i="10"/>
  <c r="T54" i="10"/>
  <c r="Q54" i="10"/>
  <c r="U53" i="10"/>
  <c r="T53" i="10"/>
  <c r="Q53" i="10"/>
  <c r="U52" i="10"/>
  <c r="T52" i="10"/>
  <c r="Q52" i="10"/>
  <c r="U51" i="10"/>
  <c r="T51" i="10"/>
  <c r="Q51" i="10"/>
  <c r="U50" i="10"/>
  <c r="T50" i="10"/>
  <c r="Q50" i="10"/>
  <c r="U49" i="10"/>
  <c r="T49" i="10"/>
  <c r="Q49" i="10"/>
  <c r="U48" i="10"/>
  <c r="T48" i="10"/>
  <c r="Q48" i="10"/>
  <c r="U47" i="10"/>
  <c r="T47" i="10"/>
  <c r="Q47" i="10"/>
  <c r="U46" i="10"/>
  <c r="T46" i="10"/>
  <c r="Q46" i="10"/>
  <c r="U45" i="10"/>
  <c r="T45" i="10"/>
  <c r="Q45" i="10"/>
  <c r="U44" i="10"/>
  <c r="T44" i="10"/>
  <c r="Q44" i="10"/>
  <c r="U43" i="10"/>
  <c r="T43" i="10"/>
  <c r="Q43" i="10"/>
  <c r="U42" i="10"/>
  <c r="T42" i="10"/>
  <c r="Q42" i="10"/>
  <c r="U41" i="10"/>
  <c r="T41" i="10"/>
  <c r="Q41" i="10"/>
  <c r="U40" i="10"/>
  <c r="T40" i="10"/>
  <c r="Q40" i="10"/>
  <c r="U39" i="10"/>
  <c r="T39" i="10"/>
  <c r="Q39" i="10"/>
  <c r="U38" i="10"/>
  <c r="T38" i="10"/>
  <c r="Q38" i="10"/>
  <c r="U37" i="10"/>
  <c r="T37" i="10"/>
  <c r="Q37" i="10"/>
  <c r="U36" i="10"/>
  <c r="T36" i="10"/>
  <c r="Q36" i="10"/>
  <c r="U35" i="10"/>
  <c r="T35" i="10"/>
  <c r="Q35" i="10"/>
  <c r="U34" i="10"/>
  <c r="T34" i="10"/>
  <c r="Q34" i="10"/>
  <c r="U33" i="10"/>
  <c r="T33" i="10"/>
  <c r="Q33" i="10"/>
  <c r="U32" i="10"/>
  <c r="T32" i="10"/>
  <c r="Q32" i="10"/>
  <c r="U31" i="10"/>
  <c r="T31" i="10"/>
  <c r="Q31" i="10"/>
  <c r="U30" i="10"/>
  <c r="T30" i="10"/>
  <c r="Q30" i="10"/>
  <c r="U29" i="10"/>
  <c r="T29" i="10"/>
  <c r="Q29" i="10"/>
  <c r="U28" i="10"/>
  <c r="T28" i="10"/>
  <c r="Q28" i="10"/>
  <c r="U27" i="10"/>
  <c r="T27" i="10"/>
  <c r="Q27" i="10"/>
  <c r="U26" i="10"/>
  <c r="T26" i="10"/>
  <c r="Q26" i="10"/>
  <c r="U25" i="10"/>
  <c r="T25" i="10"/>
  <c r="Q25" i="10"/>
  <c r="U24" i="10"/>
  <c r="T24" i="10"/>
  <c r="Q24" i="10"/>
  <c r="U23" i="10"/>
  <c r="T23" i="10"/>
  <c r="Q23" i="10"/>
  <c r="U22" i="10"/>
  <c r="T22" i="10"/>
  <c r="Q22" i="10"/>
  <c r="U21" i="10"/>
  <c r="T21" i="10"/>
  <c r="Q21" i="10"/>
  <c r="U20" i="10"/>
  <c r="T20" i="10"/>
  <c r="Q20" i="10"/>
  <c r="U19" i="10"/>
  <c r="T19" i="10"/>
  <c r="Q19" i="10"/>
  <c r="U18" i="10"/>
  <c r="T18" i="10"/>
  <c r="Q18" i="10"/>
  <c r="U17" i="10"/>
  <c r="T17" i="10"/>
  <c r="Q17" i="10"/>
  <c r="U16" i="10"/>
  <c r="T16" i="10"/>
  <c r="Q16" i="10"/>
  <c r="U15" i="10"/>
  <c r="T15" i="10"/>
  <c r="Q15" i="10"/>
  <c r="U14" i="10"/>
  <c r="T14" i="10"/>
  <c r="Q14" i="10"/>
  <c r="U13" i="10"/>
  <c r="T13" i="10"/>
  <c r="Q13" i="10"/>
  <c r="U12" i="10"/>
  <c r="T12" i="10"/>
  <c r="Q12" i="10"/>
  <c r="U11" i="10"/>
  <c r="T11" i="10"/>
  <c r="Q11" i="10"/>
  <c r="U10" i="10"/>
  <c r="T10" i="10"/>
  <c r="Q10" i="10"/>
  <c r="U9" i="10"/>
  <c r="T9" i="10"/>
  <c r="Q9" i="10"/>
  <c r="U8" i="10"/>
  <c r="T8" i="10"/>
  <c r="Q8" i="10"/>
  <c r="U7" i="10"/>
  <c r="C7" i="10" s="1"/>
  <c r="T7" i="10"/>
  <c r="Q7" i="10"/>
  <c r="C21" i="11" s="1"/>
  <c r="V3" i="10"/>
  <c r="B37" i="7"/>
  <c r="U57" i="6"/>
  <c r="T57" i="6"/>
  <c r="Q57" i="6"/>
  <c r="U56" i="6"/>
  <c r="T56" i="6"/>
  <c r="Q56" i="6"/>
  <c r="U55" i="6"/>
  <c r="T55" i="6"/>
  <c r="Q55" i="6"/>
  <c r="U54" i="6"/>
  <c r="T54" i="6"/>
  <c r="Q54" i="6"/>
  <c r="U53" i="6"/>
  <c r="T53" i="6"/>
  <c r="Q53" i="6"/>
  <c r="U52" i="6"/>
  <c r="T52" i="6"/>
  <c r="Q52" i="6"/>
  <c r="U51" i="6"/>
  <c r="T51" i="6"/>
  <c r="Q51" i="6"/>
  <c r="U50" i="6"/>
  <c r="T50" i="6"/>
  <c r="Q50" i="6"/>
  <c r="U49" i="6"/>
  <c r="T49" i="6"/>
  <c r="Q49" i="6"/>
  <c r="U48" i="6"/>
  <c r="T48" i="6"/>
  <c r="Q48" i="6"/>
  <c r="U47" i="6"/>
  <c r="T47" i="6"/>
  <c r="Q47" i="6"/>
  <c r="U46" i="6"/>
  <c r="T46" i="6"/>
  <c r="Q46" i="6"/>
  <c r="U45" i="6"/>
  <c r="T45" i="6"/>
  <c r="Q45" i="6"/>
  <c r="U44" i="6"/>
  <c r="T44" i="6"/>
  <c r="Q44" i="6"/>
  <c r="U43" i="6"/>
  <c r="T43" i="6"/>
  <c r="Q43" i="6"/>
  <c r="U42" i="6"/>
  <c r="T42" i="6"/>
  <c r="Q42" i="6"/>
  <c r="U41" i="6"/>
  <c r="T41" i="6"/>
  <c r="Q41" i="6"/>
  <c r="U40" i="6"/>
  <c r="T40" i="6"/>
  <c r="Q40" i="6"/>
  <c r="U39" i="6"/>
  <c r="T39" i="6"/>
  <c r="Q39" i="6"/>
  <c r="U38" i="6"/>
  <c r="T38" i="6"/>
  <c r="Q38" i="6"/>
  <c r="U37" i="6"/>
  <c r="T37" i="6"/>
  <c r="Q37" i="6"/>
  <c r="U36" i="6"/>
  <c r="T36" i="6"/>
  <c r="Q36" i="6"/>
  <c r="U35" i="6"/>
  <c r="T35" i="6"/>
  <c r="Q35" i="6"/>
  <c r="U34" i="6"/>
  <c r="T34" i="6"/>
  <c r="Q34" i="6"/>
  <c r="U33" i="6"/>
  <c r="T33" i="6"/>
  <c r="Q33" i="6"/>
  <c r="U32" i="6"/>
  <c r="T32" i="6"/>
  <c r="Q32" i="6"/>
  <c r="U31" i="6"/>
  <c r="T31" i="6"/>
  <c r="Q31" i="6"/>
  <c r="U30" i="6"/>
  <c r="T30" i="6"/>
  <c r="B35" i="7" s="1"/>
  <c r="Q30" i="6"/>
  <c r="U29" i="6"/>
  <c r="T29" i="6"/>
  <c r="Q29" i="6"/>
  <c r="U28" i="6"/>
  <c r="T28" i="6"/>
  <c r="Q28" i="6"/>
  <c r="U27" i="6"/>
  <c r="T27" i="6"/>
  <c r="Q27" i="6"/>
  <c r="U26" i="6"/>
  <c r="T26" i="6"/>
  <c r="Q26" i="6"/>
  <c r="U25" i="6"/>
  <c r="T25" i="6"/>
  <c r="Q25" i="6"/>
  <c r="U24" i="6"/>
  <c r="T24" i="6"/>
  <c r="Q24" i="6"/>
  <c r="U23" i="6"/>
  <c r="T23" i="6"/>
  <c r="Q23" i="6"/>
  <c r="U22" i="6"/>
  <c r="T22" i="6"/>
  <c r="Q22" i="6"/>
  <c r="U21" i="6"/>
  <c r="T21" i="6"/>
  <c r="Q21" i="6"/>
  <c r="U20" i="6"/>
  <c r="T20" i="6"/>
  <c r="Q20" i="6"/>
  <c r="U19" i="6"/>
  <c r="T19" i="6"/>
  <c r="Q19" i="6"/>
  <c r="U18" i="6"/>
  <c r="T18" i="6"/>
  <c r="Q18" i="6"/>
  <c r="U17" i="6"/>
  <c r="T17" i="6"/>
  <c r="Q17" i="6"/>
  <c r="U16" i="6"/>
  <c r="T16" i="6"/>
  <c r="Q16" i="6"/>
  <c r="U15" i="6"/>
  <c r="T15" i="6"/>
  <c r="Q15" i="6"/>
  <c r="U14" i="6"/>
  <c r="T14" i="6"/>
  <c r="Q14" i="6"/>
  <c r="U13" i="6"/>
  <c r="T13" i="6"/>
  <c r="Q13" i="6"/>
  <c r="U12" i="6"/>
  <c r="T12" i="6"/>
  <c r="Q12" i="6"/>
  <c r="U11" i="6"/>
  <c r="T11" i="6"/>
  <c r="Q11" i="6"/>
  <c r="U10" i="6"/>
  <c r="T10" i="6"/>
  <c r="Q10" i="6"/>
  <c r="U9" i="6"/>
  <c r="T9" i="6"/>
  <c r="Q9" i="6"/>
  <c r="U8" i="6"/>
  <c r="T8" i="6"/>
  <c r="Q8" i="6"/>
  <c r="O6" i="6"/>
  <c r="D8" i="23" s="1"/>
  <c r="N6" i="6"/>
  <c r="C8" i="23" s="1"/>
  <c r="V3" i="6"/>
  <c r="C48" i="3"/>
  <c r="AJ58" i="2"/>
  <c r="AI58" i="2"/>
  <c r="AF58" i="2"/>
  <c r="S58" i="2"/>
  <c r="T58" i="2" s="1"/>
  <c r="L58" i="2"/>
  <c r="AJ57" i="2"/>
  <c r="AI57" i="2"/>
  <c r="AF57" i="2"/>
  <c r="S57" i="2"/>
  <c r="T57" i="2" s="1"/>
  <c r="L57" i="2"/>
  <c r="AJ56" i="2"/>
  <c r="AI56" i="2"/>
  <c r="AF56" i="2"/>
  <c r="S56" i="2"/>
  <c r="T56" i="2" s="1"/>
  <c r="L56" i="2"/>
  <c r="AJ55" i="2"/>
  <c r="AI55" i="2"/>
  <c r="AF55" i="2"/>
  <c r="S55" i="2"/>
  <c r="T55" i="2" s="1"/>
  <c r="L55" i="2"/>
  <c r="AJ54" i="2"/>
  <c r="AI54" i="2"/>
  <c r="AF54" i="2"/>
  <c r="S54" i="2"/>
  <c r="T54" i="2" s="1"/>
  <c r="L54" i="2"/>
  <c r="AJ53" i="2"/>
  <c r="AI53" i="2"/>
  <c r="AF53" i="2"/>
  <c r="S53" i="2"/>
  <c r="T53" i="2" s="1"/>
  <c r="L53" i="2"/>
  <c r="AJ52" i="2"/>
  <c r="AI52" i="2"/>
  <c r="AF52" i="2"/>
  <c r="S52" i="2"/>
  <c r="T52" i="2" s="1"/>
  <c r="L52" i="2"/>
  <c r="AJ51" i="2"/>
  <c r="AI51" i="2"/>
  <c r="AF51" i="2"/>
  <c r="S51" i="2"/>
  <c r="T51" i="2" s="1"/>
  <c r="L51" i="2"/>
  <c r="AJ50" i="2"/>
  <c r="AI50" i="2"/>
  <c r="AF50" i="2"/>
  <c r="S50" i="2"/>
  <c r="T50" i="2" s="1"/>
  <c r="L50" i="2"/>
  <c r="AJ49" i="2"/>
  <c r="AI49" i="2"/>
  <c r="AF49" i="2"/>
  <c r="S49" i="2"/>
  <c r="T49" i="2" s="1"/>
  <c r="L49" i="2"/>
  <c r="AJ48" i="2"/>
  <c r="AI48" i="2"/>
  <c r="AF48" i="2"/>
  <c r="S48" i="2"/>
  <c r="T48" i="2" s="1"/>
  <c r="L48" i="2"/>
  <c r="AJ47" i="2"/>
  <c r="AI47" i="2"/>
  <c r="AF47" i="2"/>
  <c r="S47" i="2"/>
  <c r="T47" i="2" s="1"/>
  <c r="L47" i="2"/>
  <c r="AJ46" i="2"/>
  <c r="AI46" i="2"/>
  <c r="AF46" i="2"/>
  <c r="S46" i="2"/>
  <c r="T46" i="2" s="1"/>
  <c r="L46" i="2"/>
  <c r="AJ45" i="2"/>
  <c r="AI45" i="2"/>
  <c r="AF45" i="2"/>
  <c r="S45" i="2"/>
  <c r="T45" i="2" s="1"/>
  <c r="L45" i="2"/>
  <c r="AJ44" i="2"/>
  <c r="AI44" i="2"/>
  <c r="AF44" i="2"/>
  <c r="S44" i="2"/>
  <c r="T44" i="2" s="1"/>
  <c r="L44" i="2"/>
  <c r="AJ43" i="2"/>
  <c r="AI43" i="2"/>
  <c r="AF43" i="2"/>
  <c r="S43" i="2"/>
  <c r="T43" i="2" s="1"/>
  <c r="L43" i="2"/>
  <c r="AJ42" i="2"/>
  <c r="AI42" i="2"/>
  <c r="AF42" i="2"/>
  <c r="S42" i="2"/>
  <c r="T42" i="2" s="1"/>
  <c r="L42" i="2"/>
  <c r="AJ41" i="2"/>
  <c r="AI41" i="2"/>
  <c r="AF41" i="2"/>
  <c r="S41" i="2"/>
  <c r="T41" i="2" s="1"/>
  <c r="L41" i="2"/>
  <c r="AJ40" i="2"/>
  <c r="AI40" i="2"/>
  <c r="AF40" i="2"/>
  <c r="S40" i="2"/>
  <c r="T40" i="2" s="1"/>
  <c r="L40" i="2"/>
  <c r="AJ39" i="2"/>
  <c r="AI39" i="2"/>
  <c r="AF39" i="2"/>
  <c r="S39" i="2"/>
  <c r="T39" i="2" s="1"/>
  <c r="L39" i="2"/>
  <c r="AJ38" i="2"/>
  <c r="AI38" i="2"/>
  <c r="AF38" i="2"/>
  <c r="S38" i="2"/>
  <c r="T38" i="2" s="1"/>
  <c r="L38" i="2"/>
  <c r="AJ37" i="2"/>
  <c r="AI37" i="2"/>
  <c r="AF37" i="2"/>
  <c r="S37" i="2"/>
  <c r="T37" i="2" s="1"/>
  <c r="L37" i="2"/>
  <c r="AJ36" i="2"/>
  <c r="AI36" i="2"/>
  <c r="AF36" i="2"/>
  <c r="S36" i="2"/>
  <c r="T36" i="2" s="1"/>
  <c r="L36" i="2"/>
  <c r="AJ35" i="2"/>
  <c r="AI35" i="2"/>
  <c r="AF35" i="2"/>
  <c r="S35" i="2"/>
  <c r="T35" i="2" s="1"/>
  <c r="L35" i="2"/>
  <c r="AJ34" i="2"/>
  <c r="AI34" i="2"/>
  <c r="AF34" i="2"/>
  <c r="S34" i="2"/>
  <c r="T34" i="2" s="1"/>
  <c r="L34" i="2"/>
  <c r="AJ33" i="2"/>
  <c r="AI33" i="2"/>
  <c r="AF33" i="2"/>
  <c r="S33" i="2"/>
  <c r="T33" i="2" s="1"/>
  <c r="L33" i="2"/>
  <c r="AJ32" i="2"/>
  <c r="AI32" i="2"/>
  <c r="AF32" i="2"/>
  <c r="S32" i="2"/>
  <c r="T32" i="2" s="1"/>
  <c r="L32" i="2"/>
  <c r="AJ31" i="2"/>
  <c r="AI31" i="2"/>
  <c r="AF31" i="2"/>
  <c r="S31" i="2"/>
  <c r="T31" i="2" s="1"/>
  <c r="L31" i="2"/>
  <c r="AJ30" i="2"/>
  <c r="AI30" i="2"/>
  <c r="AF30" i="2"/>
  <c r="S30" i="2"/>
  <c r="T30" i="2" s="1"/>
  <c r="L30" i="2"/>
  <c r="AJ29" i="2"/>
  <c r="AI29" i="2"/>
  <c r="AF29" i="2"/>
  <c r="S29" i="2"/>
  <c r="T29" i="2" s="1"/>
  <c r="L29" i="2"/>
  <c r="AJ28" i="2"/>
  <c r="AI28" i="2"/>
  <c r="AF28" i="2"/>
  <c r="S28" i="2"/>
  <c r="T28" i="2" s="1"/>
  <c r="L28" i="2"/>
  <c r="AJ27" i="2"/>
  <c r="AI27" i="2"/>
  <c r="AF27" i="2"/>
  <c r="S27" i="2"/>
  <c r="T27" i="2" s="1"/>
  <c r="L27" i="2"/>
  <c r="AJ26" i="2"/>
  <c r="AI26" i="2"/>
  <c r="AF26" i="2"/>
  <c r="S26" i="2"/>
  <c r="T26" i="2" s="1"/>
  <c r="L26" i="2"/>
  <c r="AJ25" i="2"/>
  <c r="AI25" i="2"/>
  <c r="AF25" i="2"/>
  <c r="S25" i="2"/>
  <c r="T25" i="2" s="1"/>
  <c r="L25" i="2"/>
  <c r="AJ24" i="2"/>
  <c r="AI24" i="2"/>
  <c r="AF24" i="2"/>
  <c r="S24" i="2"/>
  <c r="T24" i="2" s="1"/>
  <c r="L24" i="2"/>
  <c r="AJ23" i="2"/>
  <c r="AI23" i="2"/>
  <c r="AF23" i="2"/>
  <c r="S23" i="2"/>
  <c r="T23" i="2" s="1"/>
  <c r="L23" i="2"/>
  <c r="AJ22" i="2"/>
  <c r="AI22" i="2"/>
  <c r="AF22" i="2"/>
  <c r="S22" i="2"/>
  <c r="T22" i="2" s="1"/>
  <c r="L22" i="2"/>
  <c r="AJ21" i="2"/>
  <c r="AI21" i="2"/>
  <c r="AF21" i="2"/>
  <c r="S21" i="2"/>
  <c r="T21" i="2" s="1"/>
  <c r="L21" i="2"/>
  <c r="AJ20" i="2"/>
  <c r="AI20" i="2"/>
  <c r="AF20" i="2"/>
  <c r="S20" i="2"/>
  <c r="T20" i="2" s="1"/>
  <c r="L20" i="2"/>
  <c r="AJ19" i="2"/>
  <c r="AI19" i="2"/>
  <c r="AF19" i="2"/>
  <c r="S19" i="2"/>
  <c r="T19" i="2" s="1"/>
  <c r="L19" i="2"/>
  <c r="AJ18" i="2"/>
  <c r="AI18" i="2"/>
  <c r="AF18" i="2"/>
  <c r="S18" i="2"/>
  <c r="T18" i="2" s="1"/>
  <c r="L18" i="2"/>
  <c r="AJ17" i="2"/>
  <c r="AI17" i="2"/>
  <c r="AF17" i="2"/>
  <c r="S17" i="2"/>
  <c r="T17" i="2" s="1"/>
  <c r="L17" i="2"/>
  <c r="AJ16" i="2"/>
  <c r="AI16" i="2"/>
  <c r="AF16" i="2"/>
  <c r="S16" i="2"/>
  <c r="T16" i="2" s="1"/>
  <c r="L16" i="2"/>
  <c r="AJ15" i="2"/>
  <c r="AI15" i="2"/>
  <c r="AF15" i="2"/>
  <c r="S15" i="2"/>
  <c r="T15" i="2" s="1"/>
  <c r="L15" i="2"/>
  <c r="AJ14" i="2"/>
  <c r="AI14" i="2"/>
  <c r="A46" i="3" s="1"/>
  <c r="AF14" i="2"/>
  <c r="B35" i="3" s="1"/>
  <c r="S14" i="2"/>
  <c r="D20" i="3" s="1"/>
  <c r="L14" i="2"/>
  <c r="D13" i="3" s="1"/>
  <c r="AJ13" i="2"/>
  <c r="AI13" i="2"/>
  <c r="AF13" i="2"/>
  <c r="S13" i="2"/>
  <c r="T13" i="2" s="1"/>
  <c r="L13" i="2"/>
  <c r="AJ12" i="2"/>
  <c r="AI12" i="2"/>
  <c r="AF12" i="2"/>
  <c r="S12" i="2"/>
  <c r="T12" i="2" s="1"/>
  <c r="L12" i="2"/>
  <c r="AJ11" i="2"/>
  <c r="AI11" i="2"/>
  <c r="AF11" i="2"/>
  <c r="S11" i="2"/>
  <c r="T11" i="2" s="1"/>
  <c r="L11" i="2"/>
  <c r="AJ10" i="2"/>
  <c r="AI10" i="2"/>
  <c r="AF10" i="2"/>
  <c r="S10" i="2"/>
  <c r="T10" i="2" s="1"/>
  <c r="L10" i="2"/>
  <c r="AJ9" i="2"/>
  <c r="C9" i="2" s="1"/>
  <c r="AI9" i="2"/>
  <c r="AF9" i="2"/>
  <c r="S9" i="2"/>
  <c r="T9" i="2" s="1"/>
  <c r="L9" i="2"/>
  <c r="AD7" i="2"/>
  <c r="D7" i="23" s="1"/>
  <c r="AC7" i="2"/>
  <c r="C7" i="23" s="1"/>
  <c r="AK3" i="2"/>
  <c r="B33" i="11" l="1"/>
  <c r="C12" i="23"/>
  <c r="D12" i="23"/>
  <c r="E11" i="23"/>
  <c r="E8" i="23"/>
  <c r="E9" i="23"/>
  <c r="C8" i="3"/>
  <c r="E10" i="23"/>
  <c r="S6" i="2"/>
  <c r="E20" i="3" s="1"/>
  <c r="L5" i="2"/>
  <c r="C13" i="3" s="1"/>
  <c r="C22" i="3"/>
  <c r="L6" i="2"/>
  <c r="E13" i="3" s="1"/>
  <c r="E17" i="3"/>
  <c r="C23" i="3"/>
  <c r="C19" i="3"/>
  <c r="E25" i="3"/>
  <c r="S5" i="2"/>
  <c r="T5" i="2" s="1"/>
  <c r="C21" i="3" s="1"/>
  <c r="E14" i="3"/>
  <c r="C7" i="11"/>
  <c r="D6" i="3"/>
  <c r="E7" i="23"/>
  <c r="T14" i="2"/>
  <c r="D21" i="3" s="1"/>
  <c r="B22" i="11"/>
  <c r="B24" i="7"/>
  <c r="E12" i="23" l="1"/>
  <c r="T6" i="2"/>
  <c r="E21" i="3" s="1"/>
  <c r="C7" i="7"/>
  <c r="C20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  <author>elfys</author>
  </authors>
  <commentList>
    <comment ref="E1" authorId="0" shapeId="0" xr:uid="{00000000-0006-0000-01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A8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Välineille juokseva numero sarjasta riippumatta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8" authorId="1" shapeId="0" xr:uid="{00000000-0006-0000-0100-000003000000}">
      <text>
        <r>
          <rPr>
            <sz val="8"/>
            <color rgb="FF000000"/>
            <rFont val="Arial"/>
            <family val="2"/>
          </rPr>
          <t>Esimerkki rakotulkkitestin suorittamisesta: Piirrä vähintään 500 mm pituinen suora pöydän kulmaan. Aseta sitten keihään etuosa suoralle ja suorita mittaus.  Mistään kohtaa ei saa 0,20 mm:n paksuinen rakotulkki mahtua pöydän ja keihään väliin. Tämän jälkeen suorita keihään takaosan mittaus samalla tavalla. Jos teet mittausta ensimmäisen kerran, katso tarkemmat ohjeet sääntökirjasta!</t>
        </r>
        <r>
          <rPr>
            <sz val="8"/>
            <color rgb="FF000000"/>
            <rFont val="Arial"/>
            <family val="2"/>
          </rPr>
          <t xml:space="preserve">
</t>
        </r>
      </text>
    </comment>
    <comment ref="AQ26" authorId="1" shapeId="0" xr:uid="{00000000-0006-0000-0100-000004000000}">
      <text>
        <r>
          <rPr>
            <sz val="8"/>
            <color rgb="FF000000"/>
            <rFont val="Arial"/>
            <family val="2"/>
          </rPr>
          <t>Esimerkki rakotulkkitestin suorittamisesta: Piirrä vähintään 500 mm pituinen suora pöydän kulmaan. Aseta sitten keihään etuosa suoralle ja suorita mittaus.  Mistään kohtaa ei saa 0,20 mm:n paksuinen rakotulkki mahtua pöydän ja keihään väliin. Tämän jälkeen suorita keihään takaosan mittaus samalla tavalla. Jos teet mittausta ensimmäisen kerran, katso tarkemmat ohjeet sääntökirjasta!</t>
        </r>
        <r>
          <rPr>
            <sz val="8"/>
            <color rgb="FF000000"/>
            <rFont val="Arial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  <author>elfys</author>
  </authors>
  <commentList>
    <comment ref="B1" authorId="0" shapeId="0" xr:uid="{00000000-0006-0000-02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H20" authorId="1" shapeId="0" xr:uid="{00000000-0006-0000-0200-000002000000}">
      <text>
        <r>
          <rPr>
            <sz val="8"/>
            <color rgb="FF000000"/>
            <rFont val="Arial"/>
            <family val="2"/>
          </rPr>
          <t>Esimerkki rakotulkkitestin suorittamisesta: Piirrä vähintään 500 mm pituinen suora pöydän kulmaan. Aseta sitten keihään etuosa suoralle ja suorita mittaus.  Mistään kohtaa ei saa 0,20 mm:n paksuinen rakotulkki mahtua pöydän ja keihään väliin. Tämän jälkeen suorita keihään takaosan mittaus samalla tavalla. Jos teet mittausta ensimmäisen kerran, katso tarkemmat ohjeet sääntökirjasta!</t>
        </r>
        <r>
          <rPr>
            <sz val="8"/>
            <color rgb="FF000000"/>
            <rFont val="Arial"/>
            <family val="2"/>
          </rPr>
          <t xml:space="preserve">
</t>
        </r>
      </text>
    </comment>
    <comment ref="A28" authorId="1" shapeId="0" xr:uid="{00000000-0006-0000-0200-000003000000}">
      <text>
        <r>
          <rPr>
            <sz val="8"/>
            <color rgb="FF000000"/>
            <rFont val="Arial"/>
            <family val="2"/>
          </rPr>
          <t>Esimerkki rakotulkkitestin suorittamisesta: Piirrä vähintään 500 mm pituinen suora pöydän kulmaan. Aseta sitten keihään etuosa suoralle ja suorita mittaus.  Mistään kohtaa ei saa 0,20 mm:n paksuinen rakotulkki mahtua pöydän ja keihään väliin. Tämän jälkeen suorita keihään takaosan mittaus samalla tavalla. Jos teet mittausta ensimmäisen kerran, katso tarkemmat ohjeet sääntökirjasta!</t>
        </r>
        <r>
          <rPr>
            <sz val="8"/>
            <color rgb="FF000000"/>
            <rFont val="Arial"/>
            <family val="2"/>
          </rPr>
          <t xml:space="preserve">
</t>
        </r>
      </text>
    </comment>
    <comment ref="C48" authorId="0" shapeId="0" xr:uid="{00000000-0006-0000-0200-000004000000}">
      <text>
        <r>
          <rPr>
            <b/>
            <sz val="9"/>
            <color rgb="FF000000"/>
            <rFont val="Arial"/>
            <family val="2"/>
          </rPr>
          <t>Jos tarkastuspäivä eri kuin tämä, kirjoita se oikealle viereiseen soluun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</authors>
  <commentList>
    <comment ref="E1" authorId="0" shapeId="0" xr:uid="{00000000-0006-0000-03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A7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Välineille juokseva numero sarjasta riippumatta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0" shapeId="0" xr:uid="{00000000-0006-0000-0300-000003000000}">
      <text>
        <r>
          <rPr>
            <b/>
            <sz val="9"/>
            <color rgb="FF000000"/>
            <rFont val="Arial"/>
            <family val="2"/>
          </rPr>
          <t>Jos taulukossa kilpailijat on tiedot osanottajista, kaava hakee nimen kilpaunumerolla</t>
        </r>
      </text>
    </comment>
    <comment ref="Q8" authorId="0" shapeId="0" xr:uid="{00000000-0006-0000-0300-000004000000}">
      <text>
        <r>
          <rPr>
            <b/>
            <sz val="9"/>
            <color rgb="FF000000"/>
            <rFont val="Arial"/>
            <family val="2"/>
          </rPr>
          <t>Kirjoita hylkäyssyyn numero P-sarakkeeseen, kaava hakee syyn</t>
        </r>
      </text>
    </comment>
    <comment ref="T8" authorId="0" shapeId="0" xr:uid="{00000000-0006-0000-0300-000005000000}">
      <text>
        <r>
          <rPr>
            <b/>
            <sz val="9"/>
            <color rgb="FF000000"/>
            <rFont val="Arial"/>
            <family val="2"/>
          </rPr>
          <t>Kirjoita tarkastajan numero S-sarakkeeseen, kaava hakee nimen</t>
        </r>
        <r>
          <rPr>
            <b/>
            <sz val="9"/>
            <color rgb="FF000000"/>
            <rFont val="Arial"/>
            <family val="2"/>
          </rPr>
          <t xml:space="preserve">
</t>
        </r>
        <r>
          <rPr>
            <sz val="9"/>
            <color rgb="FF000000"/>
            <rFont val="Arial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</authors>
  <commentList>
    <comment ref="B1" authorId="0" shapeId="0" xr:uid="{00000000-0006-0000-04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B37" authorId="0" shapeId="0" xr:uid="{00000000-0006-0000-0400-000002000000}">
      <text>
        <r>
          <rPr>
            <b/>
            <sz val="9"/>
            <color rgb="FF000000"/>
            <rFont val="Arial"/>
            <family val="2"/>
          </rPr>
          <t>Jos tarkastuspäivä eri kuin tämä, kirjoita se oikealle viereiseen soluun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</authors>
  <commentList>
    <comment ref="E1" authorId="0" shapeId="0" xr:uid="{00000000-0006-0000-05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A6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Välineille juokseva numero sarjasta riippumatta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</authors>
  <commentList>
    <comment ref="B1" authorId="0" shapeId="0" xr:uid="{00000000-0006-0000-06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B35" authorId="0" shapeId="0" xr:uid="{00000000-0006-0000-0600-000002000000}">
      <text>
        <r>
          <rPr>
            <b/>
            <sz val="9"/>
            <color rgb="FF000000"/>
            <rFont val="Arial"/>
            <family val="2"/>
          </rPr>
          <t>Jos tarkastuspäivä eri kuin tämä, kirjoita se oikealle viereiseen soluun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</authors>
  <commentList>
    <comment ref="E1" authorId="0" shapeId="0" xr:uid="{00000000-0006-0000-07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A7" authorId="0" shapeId="0" xr:uid="{00000000-0006-0000-0700-000002000000}">
      <text>
        <r>
          <rPr>
            <b/>
            <sz val="9"/>
            <color indexed="81"/>
            <rFont val="Tahoma"/>
            <family val="2"/>
          </rPr>
          <t>Välineille juokseva numero sarjasta riippumatta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</authors>
  <commentList>
    <comment ref="B1" authorId="0" shapeId="0" xr:uid="{00000000-0006-0000-08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B33" authorId="0" shapeId="0" xr:uid="{00000000-0006-0000-0800-000002000000}">
      <text>
        <r>
          <rPr>
            <b/>
            <sz val="9"/>
            <color rgb="FF000000"/>
            <rFont val="Arial"/>
            <family val="2"/>
          </rPr>
          <t>Jos tarkastuspäivä eri kuin tämä, kirjoita se oikealle viereiseen soluun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</authors>
  <commentList>
    <comment ref="E1" authorId="0" shapeId="0" xr:uid="{00000000-0006-0000-09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D4" authorId="0" shapeId="0" xr:uid="{00000000-0006-0000-0900-000002000000}">
      <text>
        <r>
          <rPr>
            <b/>
            <sz val="9"/>
            <color rgb="FF000000"/>
            <rFont val="Arial"/>
            <family val="2"/>
          </rPr>
          <t>Sisäällä heitettävät painot: Sarjan jälkeen S (ei välilyöntiä)</t>
        </r>
        <r>
          <rPr>
            <b/>
            <sz val="9"/>
            <color rgb="FF000000"/>
            <rFont val="Arial"/>
            <family val="2"/>
          </rPr>
          <t xml:space="preserve">
</t>
        </r>
        <r>
          <rPr>
            <sz val="9"/>
            <color rgb="FF000000"/>
            <rFont val="Arial"/>
            <family val="2"/>
          </rPr>
          <t xml:space="preserve">
</t>
        </r>
      </text>
    </comment>
    <comment ref="A6" authorId="0" shapeId="0" xr:uid="{00000000-0006-0000-0900-000003000000}">
      <text>
        <r>
          <rPr>
            <b/>
            <sz val="9"/>
            <color indexed="81"/>
            <rFont val="Tahoma"/>
            <family val="2"/>
          </rPr>
          <t>Välineille juokseva numero sarjasta riippumatta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</authors>
  <commentList>
    <comment ref="B1" authorId="0" shapeId="0" xr:uid="{00000000-0006-0000-0A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B34" authorId="0" shapeId="0" xr:uid="{00000000-0006-0000-0A00-000002000000}">
      <text>
        <r>
          <rPr>
            <b/>
            <sz val="9"/>
            <color rgb="FF000000"/>
            <rFont val="Arial"/>
            <family val="2"/>
          </rPr>
          <t>Jos tarkastuspäivä eri kuin tämä, kirjoita se oikealle viereiseen soluun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</authors>
  <commentList>
    <comment ref="A11" authorId="0" shapeId="0" xr:uid="{00000000-0006-0000-0B00-000001000000}">
      <text>
        <r>
          <rPr>
            <b/>
            <sz val="9"/>
            <color rgb="FF000000"/>
            <rFont val="Arial"/>
            <family val="2"/>
          </rPr>
          <t>Tähän sarakkeeseen ei merkintöja. On hakuehto kaavoja varten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  <comment ref="B11" authorId="0" shapeId="0" xr:uid="{00000000-0006-0000-0B00-000002000000}">
      <text>
        <r>
          <rPr>
            <b/>
            <sz val="9"/>
            <color rgb="FF000000"/>
            <rFont val="Arial"/>
            <family val="2"/>
          </rPr>
          <t>Laji perusmuodossa: Keihäs, Kiekko, Kuula jne</t>
        </r>
      </text>
    </comment>
    <comment ref="C11" authorId="0" shapeId="0" xr:uid="{00000000-0006-0000-0B00-000003000000}">
      <text>
        <r>
          <rPr>
            <b/>
            <sz val="9"/>
            <color rgb="FF000000"/>
            <rFont val="Arial"/>
            <family val="2"/>
          </rPr>
          <t>Sarja merkitään mitat taulukossa olevin lyhentein M, N, P15, N40 jne.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Esko Koistinen</author>
  </authors>
  <commentList>
    <comment ref="D1" authorId="0" shapeId="0" xr:uid="{00000000-0006-0000-0C00-000001000000}">
      <text>
        <r>
          <rPr>
            <b/>
            <sz val="9"/>
            <color rgb="FF000000"/>
            <rFont val="Arial"/>
            <family val="2"/>
          </rPr>
          <t>Kirjoita kilpailutapahtuman nimi taulukkoon Kilpailijat solu C1, kaava hakee</t>
        </r>
        <r>
          <rPr>
            <b/>
            <sz val="9"/>
            <color rgb="FF000000"/>
            <rFont val="Arial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<sst xmlns="http://schemas.openxmlformats.org/spreadsheetml/2006/main" count="1217" uniqueCount="466">
  <si>
    <t>Alla olevista linkeistä pääset eri ohjealueisiin</t>
  </si>
  <si>
    <t>Välineiden mittauspöytäkirjan käyttöohjeet</t>
  </si>
  <si>
    <t>Alla olevista linkeistä lajitaulukoihin</t>
  </si>
  <si>
    <t>7. Taulukoiden suojaaminen, suojauksen poistaminen</t>
  </si>
  <si>
    <t>10. Piilotetut rivit ja sarakkeet</t>
  </si>
  <si>
    <t>11. Kiinnitetyt ruudut</t>
  </si>
  <si>
    <t>12. Yhteenvedot</t>
  </si>
  <si>
    <t>13. Linkkejä</t>
  </si>
  <si>
    <t>14. Vaihtoehto monen kokoisille välineille</t>
  </si>
  <si>
    <t>Kilpailijat</t>
  </si>
  <si>
    <t>Yhteenveto</t>
  </si>
  <si>
    <t>15. Rivien lisääminen tallennustaulukkoon</t>
  </si>
  <si>
    <t>Yllä olevista linkeistä lajitaulukoihin</t>
  </si>
  <si>
    <t>16. "Latojan huomautuksia"</t>
  </si>
  <si>
    <r>
      <t xml:space="preserve">1. Yleistä </t>
    </r>
    <r>
      <rPr>
        <sz val="12"/>
        <color rgb="FF000000"/>
        <rFont val="Arial"/>
        <family val="2"/>
      </rPr>
      <t>Tämä pöytäkirja on tarkoitettu avuksi heittovälineiden mittaukseen. Aloituspohjana on Heikki Holmbergin tekemä pöytäkirja, jonka Paavo Kosunen muokkasi siten, että samaan taulukkoon tallennetaan riveittäin useita välineitä, esim. moukareita.</t>
    </r>
  </si>
  <si>
    <t>Tässä versiossa on lisäksi ominaisuus, että kunkin välineen (esim. keihäs) taulukkoa voidaan käyttää eri sarjojen välineiden punnituksessa. Sarjan valinta kohta 2, monta sarjaa kohta 14</t>
  </si>
  <si>
    <t>Ohjeen alkuun</t>
  </si>
  <si>
    <r>
      <t xml:space="preserve">3. Kilpailijat </t>
    </r>
    <r>
      <rPr>
        <sz val="12"/>
        <color rgb="FF000000"/>
        <rFont val="Arial"/>
        <family val="2"/>
      </rPr>
      <t>merkitään taulukkoon "Kilpailijat" käyttäen sarakeotsikoiden kommenteissa ohjeistettua tapaa (kommentti näkyy vietäessä kohdistin otsikkosoluun)</t>
    </r>
  </si>
  <si>
    <r>
      <rPr>
        <b/>
        <sz val="12"/>
        <color rgb="FF000000"/>
        <rFont val="Arial"/>
        <family val="2"/>
      </rPr>
      <t>Kaava hakee</t>
    </r>
    <r>
      <rPr>
        <sz val="12"/>
        <color rgb="FF000000"/>
        <rFont val="Arial"/>
        <family val="2"/>
      </rPr>
      <t xml:space="preserve"> kilpailijan nimen tallennustaulukkoon. Jos kilpailijat taulukossa ei ole osanottajaluetteloa, on kilpailijan nimi kirjoitettava tallennustaulukkoon.</t>
    </r>
  </si>
  <si>
    <r>
      <t xml:space="preserve">Taulukoissa ja pöytäkirjoissa on käytetty ehdollista muotoilua. </t>
    </r>
    <r>
      <rPr>
        <sz val="12"/>
        <color rgb="FF000000"/>
        <rFont val="Arial"/>
        <family val="2"/>
      </rPr>
      <t xml:space="preserve">Ehdollisen muotoilun voi muuttaa tai poistaa </t>
    </r>
    <r>
      <rPr>
        <b/>
        <sz val="12"/>
        <color rgb="FF000000"/>
        <rFont val="Arial"/>
        <family val="2"/>
      </rPr>
      <t>Aloitus &gt; Ehdollinen muotoilu &gt; valitse sääntö &gt; Muokkaa sääntöä tai poista sääntö tai uusi sääntö.</t>
    </r>
  </si>
  <si>
    <r>
      <t xml:space="preserve">Valitse </t>
    </r>
    <r>
      <rPr>
        <sz val="12"/>
        <color rgb="FF000000"/>
        <rFont val="Arial"/>
        <family val="2"/>
      </rPr>
      <t>taulukot: napauta taulukon valitsin Mkuu, paina Ctrl ja napauta MKuPK &gt; taulukon valitsimen päällä hiiren oikea &gt; Siirrä tai kopioi &gt; ruksaa Tee kopio &gt; valitse taulukko, jota ennen sijoitat uudet taulukot Nimeä taulukot tarpeen mukaan uudelleen</t>
    </r>
  </si>
  <si>
    <t>Huom.! Taulukoita voi kopioida myös toiseen työkirjaan</t>
  </si>
  <si>
    <r>
      <t xml:space="preserve">7. Taulukoita on suojattu, että ei vahingossa tulisi kirjoitettua soluihin, joissa on kaavoja. Jos on tarve kirjoittaa soluun, johon suojaus estää, poista suojaus: </t>
    </r>
    <r>
      <rPr>
        <b/>
        <sz val="14"/>
        <color rgb="FF000000"/>
        <rFont val="Arial"/>
        <family val="2"/>
      </rPr>
      <t>Tarkista &gt;Poista taulukon suojaus</t>
    </r>
  </si>
  <si>
    <r>
      <t xml:space="preserve">Taulukot kannattaa suojata uudelleen muutosten teon jälkeen: </t>
    </r>
    <r>
      <rPr>
        <b/>
        <sz val="14"/>
        <color rgb="FF339966"/>
        <rFont val="Arial"/>
        <family val="2"/>
      </rPr>
      <t xml:space="preserve">Tarkista &gt; Suojaa taulukko </t>
    </r>
    <r>
      <rPr>
        <sz val="14"/>
        <color rgb="FF339966"/>
        <rFont val="Arial"/>
        <family val="2"/>
      </rPr>
      <t>(ehdotetut ruksit riittävät suojattaessa)</t>
    </r>
  </si>
  <si>
    <t>! ÄLÄ käytä Delete komentoa soluun, johon ei voi kirjoittaa, koska se poistaa solussa olevan kaavan</t>
  </si>
  <si>
    <r>
      <t xml:space="preserve">8. Tietojen kelpoisuuden tarkistaminen </t>
    </r>
    <r>
      <rPr>
        <sz val="12"/>
        <color rgb="FF000000"/>
        <rFont val="Arial"/>
        <family val="2"/>
      </rPr>
      <t>on tarkoitettu estämään virheellisiä näppäilyjä. Jos tarve ohittaa, valitse:</t>
    </r>
    <r>
      <rPr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"/>
        <family val="2"/>
      </rPr>
      <t>Tiedot &gt; Tietojen kelpoisuuden tarkistaminen &gt; Tietojen kelpoisuuden tarkistaminen &gt; Mikä tahansa arvo</t>
    </r>
  </si>
  <si>
    <r>
      <t xml:space="preserve">9. Tallennustaulukon tulostaminen </t>
    </r>
    <r>
      <rPr>
        <sz val="12"/>
        <color rgb="FF000000"/>
        <rFont val="Arial"/>
        <family val="2"/>
      </rPr>
      <t>Valitaan alue "maalataan": Otsikko sarake A - sarake tarkastajan nimi ja rivejä viimeiseen tallennettuun, sitten</t>
    </r>
  </si>
  <si>
    <t>Tiedosto &gt;Tulosta &gt; Asetukset &gt; Tulosta valinta &gt; Sivun asetukset &gt; Suunta vaaka &gt; Sivu &gt; esim. 2 vaakasivulle, 1 pystysivulle &gt; Tulosta</t>
  </si>
  <si>
    <t>Eri koneissa ja tulostimissa nämä valinnat saatavat poiketa tässä esitetystä!</t>
  </si>
  <si>
    <t>Ominaisuuksista voi myös ruksata kohdan: näytä tulostuksen esikatselu</t>
  </si>
  <si>
    <t>Poista taulukon suojaus &gt; Vie kohdistin piilotetun sarakkeen otsikon oikealle puolelle kunnes näkyy                           vedä hiirellä vasen alhaalla oikealle haluamaasi sarakeleveyteen</t>
  </si>
  <si>
    <r>
      <t xml:space="preserve">11. Kiinnitetyt ruudut </t>
    </r>
    <r>
      <rPr>
        <sz val="12"/>
        <color rgb="FF000000"/>
        <rFont val="Arial"/>
        <family val="2"/>
      </rPr>
      <t xml:space="preserve">Tallennustaulukoissa on ruudut kiinnitetty siten, että otsikkorivit ja sarake välineen numero ovat koko ajan näkyvissä. Hiirellä ja nuolella voi liikkua kiinnitetylle alueelle. </t>
    </r>
    <r>
      <rPr>
        <b/>
        <sz val="12"/>
        <color rgb="FF000000"/>
        <rFont val="Arial"/>
        <family val="2"/>
      </rPr>
      <t>Ctrl+Home näppäily</t>
    </r>
    <r>
      <rPr>
        <sz val="12"/>
        <color rgb="FF000000"/>
        <rFont val="Arial"/>
        <family val="2"/>
      </rPr>
      <t xml:space="preserve"> vie otsikoiden alle B- sarakkeeseen</t>
    </r>
  </si>
  <si>
    <r>
      <t xml:space="preserve">Linkkejä: </t>
    </r>
    <r>
      <rPr>
        <sz val="12"/>
        <color rgb="FF000000"/>
        <rFont val="Arial"/>
        <family val="2"/>
      </rPr>
      <t xml:space="preserve">Alla on linkkejä, joista löytyy tietoa heittovälineiden tarkastuksesta </t>
    </r>
    <r>
      <rPr>
        <b/>
        <sz val="14"/>
        <color rgb="FF000000"/>
        <rFont val="Arial"/>
        <family val="2"/>
      </rPr>
      <t>Huom.! Edellyttää yhteyttä internettiin. Ajantasaisuudesta huolehdittava</t>
    </r>
  </si>
  <si>
    <t>Suomen Urheiluliitto Kilpailuvälineiden tarkastaminen</t>
  </si>
  <si>
    <t>YLEISURHEILUN KANSAINVÄLISET SÄÄNNÖT</t>
  </si>
  <si>
    <t>TEKNISEN JOHTAJAN KÄSIKIRJA</t>
  </si>
  <si>
    <t>Suomessa käytettävät WMAn aita - este- ja välinemitat.doc 2014</t>
  </si>
  <si>
    <t>Taulukossa on sarakkeen "Tarkastajan nimi" oikealle puolelle sarake "Sarja", johon monen kokoisia välineitä tallennettaessa merkitään sarja (esim. M, N, P15)</t>
  </si>
  <si>
    <t>Yksittäisen sarjan tulokset saadaan esille, kun värjättyyn kohtaan merkitään sarja, jota halutaan tarkastella tai tulostaa ja sitten oikealla olevan "Sarja" sarakkeen perusteella suodatetaan taulukko saman sarjan perusteella</t>
  </si>
  <si>
    <r>
      <t xml:space="preserve">Maalaa tallennustilan päällä olevat otsikot &gt; Tiedot suodata &gt; Sarakkeessa sarja &gt; </t>
    </r>
    <r>
      <rPr>
        <b/>
        <sz val="12"/>
        <color rgb="FFFF00FF"/>
        <rFont val="Arial"/>
        <family val="2"/>
      </rPr>
      <t>Pikkukolmiosta valikko</t>
    </r>
    <r>
      <rPr>
        <b/>
        <sz val="12"/>
        <color rgb="FF000000"/>
        <rFont val="Arial"/>
        <family val="2"/>
      </rPr>
      <t xml:space="preserve"> &gt; ruksi pois kohdasta Valitse kaikki &gt; ruksi haluttuun sarjaan. </t>
    </r>
    <r>
      <rPr>
        <b/>
        <sz val="12"/>
        <color rgb="FFFF0000"/>
        <rFont val="Arial"/>
        <family val="2"/>
      </rPr>
      <t xml:space="preserve">Ensin: Tarkista &gt; Poista taulukon suojaus </t>
    </r>
    <r>
      <rPr>
        <b/>
        <sz val="12"/>
        <color rgb="FFFF00FF"/>
        <rFont val="Arial"/>
        <family val="2"/>
      </rPr>
      <t>Jos pikkukolmiot jo otsikoissa, heti suodatus</t>
    </r>
  </si>
  <si>
    <t>Tämä voi tulla kysymykseen erityisesti silloin, jos samaan taulukkoon tallennetaan useiden sarjojen tuloksia</t>
  </si>
  <si>
    <t>Tämän työkirjan kyhäsi Esko Koistinen, email : eskokoistinen@gmail.com</t>
  </si>
  <si>
    <t>Selailemissani säännöksissä olen kiinnittänyt huomiota mm. seuraaviin seikkoihin:</t>
  </si>
  <si>
    <t xml:space="preserve"> Moukarin kahvan säteestä en löytänyt mittaa KV-säännöistä, on kuitenkin SUL ohjeissa; Moukarin varrella ei ole minimipituutta KV-säännöissä, mutta löytyy veteraanisäännöissä??; Kevyiden keihäiden kärjen ainut mitta on 270 mm (lienee maksimimitta??)</t>
  </si>
  <si>
    <t>Kilpailutapahtuma:</t>
  </si>
  <si>
    <t>KEIHÄÄN MITTAUSPÖYTÄKIRJA:</t>
  </si>
  <si>
    <t>Ohjeet</t>
  </si>
  <si>
    <t>MITTAUSTULOKSET</t>
  </si>
  <si>
    <t>Autom.laskuri</t>
  </si>
  <si>
    <t>Keihäs</t>
  </si>
  <si>
    <t>L0</t>
  </si>
  <si>
    <t>L1</t>
  </si>
  <si>
    <t>D0</t>
  </si>
  <si>
    <t>L1:2</t>
  </si>
  <si>
    <t>D5</t>
  </si>
  <si>
    <t>D3</t>
  </si>
  <si>
    <t>D4</t>
  </si>
  <si>
    <t>D2</t>
  </si>
  <si>
    <t>L3</t>
  </si>
  <si>
    <t>D1</t>
  </si>
  <si>
    <t>L2</t>
  </si>
  <si>
    <t>L2:2</t>
  </si>
  <si>
    <t>D7</t>
  </si>
  <si>
    <t>D8</t>
  </si>
  <si>
    <t>D9</t>
  </si>
  <si>
    <t>D6</t>
  </si>
  <si>
    <t>L4</t>
  </si>
  <si>
    <t>Sarja</t>
  </si>
  <si>
    <t>M</t>
  </si>
  <si>
    <t>Minimi &gt;</t>
  </si>
  <si>
    <t>(Kyllä=1 Ei=0)</t>
  </si>
  <si>
    <t>D3-2,5</t>
  </si>
  <si>
    <t>D0-0,25</t>
  </si>
  <si>
    <t>0,9*D0</t>
  </si>
  <si>
    <t>0,4*D0</t>
  </si>
  <si>
    <t>Maksimi &gt;</t>
  </si>
  <si>
    <t>0,8*DO</t>
  </si>
  <si>
    <t>8+D0</t>
  </si>
  <si>
    <t>Yhteismäärät</t>
  </si>
  <si>
    <t>Mittaus/hylkäyssyy numero &gt;</t>
  </si>
  <si>
    <t>Tarkastavat henkilöt</t>
  </si>
  <si>
    <t>Keihään Numero</t>
  </si>
  <si>
    <t>Kilpailijan Numero</t>
  </si>
  <si>
    <t>Keihään Omistaja:</t>
  </si>
  <si>
    <t>Mittaajan puumerkki keihäässä:</t>
  </si>
  <si>
    <t>Materiaali:</t>
  </si>
  <si>
    <t>Keihään valmistaja ja merkki:</t>
  </si>
  <si>
    <t>Paino (g)</t>
  </si>
  <si>
    <t>Kokonais- pituus (mm)</t>
  </si>
  <si>
    <t>Painopiste kädensijan alla (Kyllä=1 Ei=0)</t>
  </si>
  <si>
    <t>Painopiste kärjestä (mm)</t>
  </si>
  <si>
    <t>Paksuus kädensijan edestä (mm)</t>
  </si>
  <si>
    <t>Painopiste kärjessä:2 (mm)</t>
  </si>
  <si>
    <t>Paksuus etuosan puoliväli (mm)</t>
  </si>
  <si>
    <t>Paksuus kärjen takaosassa (mm)</t>
  </si>
  <si>
    <t>Paksuus heti kärjen takaa (mm)</t>
  </si>
  <si>
    <t>Paksuus 150mm kärjestä (mm)</t>
  </si>
  <si>
    <t>Kärjen pituus (mm)</t>
  </si>
  <si>
    <t>Paksuus kädensijan takana (mm)</t>
  </si>
  <si>
    <t>Pituus pyrstöstä painopis- teeseen (mm)</t>
  </si>
  <si>
    <t>Paksuus takaosan puoliväli (mm)</t>
  </si>
  <si>
    <t xml:space="preserve">Paksuus 150 mm pyrstöstä (mm)  </t>
  </si>
  <si>
    <t>Pyrstön paksuus (mm)</t>
  </si>
  <si>
    <t>Käden- sijan paksuus (mm)</t>
  </si>
  <si>
    <t>Käden- sijan pituus (mm)</t>
  </si>
  <si>
    <t>Kärki- kulma alle 40 (astetta)</t>
  </si>
  <si>
    <t>Läpäisee rakotulk- kitestin</t>
  </si>
  <si>
    <t>Muuta tietoa tai huomautuksia keihäästä:</t>
  </si>
  <si>
    <t>KEIHÄS  Hyväksytty merkitse 1</t>
  </si>
  <si>
    <t>Keihäs hylätty merkitse 1</t>
  </si>
  <si>
    <t>HYLKÄYKSEN SYYN NRO</t>
  </si>
  <si>
    <t>HYLKÄYKSEN SYY</t>
  </si>
  <si>
    <t>MUUN HYLKÄYSSYYN SELITYS:</t>
  </si>
  <si>
    <t>Tarkastaja NRO</t>
  </si>
  <si>
    <t>Tarkastajan nimi</t>
  </si>
  <si>
    <t>Haku</t>
  </si>
  <si>
    <t>NRO</t>
  </si>
  <si>
    <t>NIMI</t>
  </si>
  <si>
    <t>Numero</t>
  </si>
  <si>
    <t>Hylkäyssyy</t>
  </si>
  <si>
    <t>Paino</t>
  </si>
  <si>
    <t>Kokonaispituus</t>
  </si>
  <si>
    <t>Painopiste kädensijan alla</t>
  </si>
  <si>
    <t>Painopiste kärjestä</t>
  </si>
  <si>
    <t>Paksuus kädensijan edestä</t>
  </si>
  <si>
    <t>Paksuus etuosan puoliväli</t>
  </si>
  <si>
    <t>Paksuus kärjen takaosassa</t>
  </si>
  <si>
    <t>Paksuus heti kärjen takaa</t>
  </si>
  <si>
    <t>Paksuus 150mm kärjestä</t>
  </si>
  <si>
    <t>Kärjen pituus</t>
  </si>
  <si>
    <t>Paksuus kädensijan takana</t>
  </si>
  <si>
    <t xml:space="preserve">Paksuus takaosan puoliväli  </t>
  </si>
  <si>
    <t xml:space="preserve">Paksuus 150 mm pyrstöstä   </t>
  </si>
  <si>
    <t>Pyrstön paksuus</t>
  </si>
  <si>
    <t>Kädensijan paksuus</t>
  </si>
  <si>
    <t>Kädensijan pituus</t>
  </si>
  <si>
    <t>Kärkikulma alle 40 astetta</t>
  </si>
  <si>
    <t>Rakotulkkitesti</t>
  </si>
  <si>
    <t>Muu</t>
  </si>
  <si>
    <t>KEIHÄÄN MITTAUSPÖYTÄKIRJA</t>
  </si>
  <si>
    <t>Keihään numero</t>
  </si>
  <si>
    <t>MITTAAJAN PUUMERKKI KEIHÄÄSSÄ:</t>
  </si>
  <si>
    <t>KEIHÄÄN VALMISTAJA JA MERKKI:</t>
  </si>
  <si>
    <t>KEIHÄÄN OMISTAJA:</t>
  </si>
  <si>
    <t>Tunnus</t>
  </si>
  <si>
    <t>MINIMIARVO</t>
  </si>
  <si>
    <t>MITTAUSTULOS</t>
  </si>
  <si>
    <t>MAKSIMIARVO</t>
  </si>
  <si>
    <t>Kokonaispituus (mm)</t>
  </si>
  <si>
    <t>(Yes=1 No=0)</t>
  </si>
  <si>
    <t>Pituus pyrstöstä painopisteeseen (mm)</t>
  </si>
  <si>
    <t>Kädensijan paksuus (mm)</t>
  </si>
  <si>
    <t>Kädensijan pituus (mm)</t>
  </si>
  <si>
    <t>Kärkikulma alle 40 (astetta) (Kyllä=1 Ei=0)</t>
  </si>
  <si>
    <t>Läpäisee rakotulkkitestin (Kyllä=1 Ei=0)</t>
  </si>
  <si>
    <t>Keihäs on</t>
  </si>
  <si>
    <t>Hyväksytty</t>
  </si>
  <si>
    <t>Hylätty</t>
  </si>
  <si>
    <t>Hylkäyksen syy</t>
  </si>
  <si>
    <t>Tarkastuksen suoritti:</t>
  </si>
  <si>
    <t>Nimen selvennys:</t>
  </si>
  <si>
    <t>Tarkistuspäivämäärä:</t>
  </si>
  <si>
    <t>N19</t>
  </si>
  <si>
    <t>KIEKON MITTAUSPÖYTÄKIRJA:</t>
  </si>
  <si>
    <t>KIEKKO (Suluissa olevat mitat ovat ohjeellisia)</t>
  </si>
  <si>
    <t>Kiekko</t>
  </si>
  <si>
    <t>Minimi</t>
  </si>
  <si>
    <t>M80</t>
  </si>
  <si>
    <t>Maksimi</t>
  </si>
  <si>
    <t>Määrät</t>
  </si>
  <si>
    <t>Kiekko nro</t>
  </si>
  <si>
    <t>Kilpailu numero</t>
  </si>
  <si>
    <t>OMISTAJA:</t>
  </si>
  <si>
    <t xml:space="preserve"> TUNTOMERKIT:</t>
  </si>
  <si>
    <t>MATERIAALI:</t>
  </si>
  <si>
    <t>PAINO  g</t>
  </si>
  <si>
    <t>Halkaisija</t>
  </si>
  <si>
    <t>Keskiosan halkaisija mm</t>
  </si>
  <si>
    <t>Keskiosan paksuus mm</t>
  </si>
  <si>
    <t>Metallikehän paksuus 12-13 mm</t>
  </si>
  <si>
    <t>Pinta sileä kyllä=1, ei= 0</t>
  </si>
  <si>
    <t>Muuta tietoa tai huomautuksia kiekosta:</t>
  </si>
  <si>
    <t>Kiekko on Hyväksytty merkitse 1</t>
  </si>
  <si>
    <t>Kiekko on Hylätty merkitse 1</t>
  </si>
  <si>
    <t>Hylkäyssyy NRO</t>
  </si>
  <si>
    <t>Tarkastaja NIMI</t>
  </si>
  <si>
    <t>Halkaisia</t>
  </si>
  <si>
    <t>Keskiosan halkaisia</t>
  </si>
  <si>
    <t>Keskiosan paksuus</t>
  </si>
  <si>
    <t>Metallikehän paksuus</t>
  </si>
  <si>
    <t>Pinta on sileä</t>
  </si>
  <si>
    <t>Muu hylkäyssyy</t>
  </si>
  <si>
    <t>KIEKKO NRO</t>
  </si>
  <si>
    <t>MITTAAJAN PUUMERKKI KIEKOSSA:</t>
  </si>
  <si>
    <t>KIEKON TUNTOMERKIT:</t>
  </si>
  <si>
    <t>KIEKON MATERIAALI:</t>
  </si>
  <si>
    <t>KIEKON OMISTAJA:</t>
  </si>
  <si>
    <t>Pinta ei ole sileä</t>
  </si>
  <si>
    <t>KIEKKO ON</t>
  </si>
  <si>
    <t>Hyvlätty</t>
  </si>
  <si>
    <t>HYLKÄYKSEN SYY ON</t>
  </si>
  <si>
    <t>Tarkastuksen suoritti</t>
  </si>
  <si>
    <t>N70</t>
  </si>
  <si>
    <t>MOUKARIN MITTAUSPÖYTÄKIRJA:</t>
  </si>
  <si>
    <t>Moukari</t>
  </si>
  <si>
    <t>Moukari nro</t>
  </si>
  <si>
    <t>Kilp. Numero</t>
  </si>
  <si>
    <t>Tuntomerkit</t>
  </si>
  <si>
    <t>Materiaali</t>
  </si>
  <si>
    <t>Paino g</t>
  </si>
  <si>
    <t>Halkaisija mm</t>
  </si>
  <si>
    <t>Välineen pituus mm</t>
  </si>
  <si>
    <t>Vaijerin paksuus mm</t>
  </si>
  <si>
    <t>Muuta tietoa tai huomautuksia moukarista:</t>
  </si>
  <si>
    <t>Moukari Hyväksytty merkitse 1</t>
  </si>
  <si>
    <t>Moukari Hylätty merkitse 1</t>
  </si>
  <si>
    <t>Hylkäys Syy NRO</t>
  </si>
  <si>
    <t>Tarkast NRO</t>
  </si>
  <si>
    <t>Välineen pituus</t>
  </si>
  <si>
    <t>Vaijerin paksuus</t>
  </si>
  <si>
    <t>Kahvan säde</t>
  </si>
  <si>
    <t>Painopiste ei metallipään keskellä</t>
  </si>
  <si>
    <t>MUU</t>
  </si>
  <si>
    <t>MOUKARI NRO</t>
  </si>
  <si>
    <t>MITTAAJAN PUUMERKKI MOUKARISSA:</t>
  </si>
  <si>
    <t>MOUKARIN TUNTOMERKIT:</t>
  </si>
  <si>
    <t>MOUKARIN MATERIAALI:</t>
  </si>
  <si>
    <t>MOUKARIN OMISTAJA:</t>
  </si>
  <si>
    <t>Painopiste ei ole metallipään keskellä</t>
  </si>
  <si>
    <t>Painopiste metallipään keskellä</t>
  </si>
  <si>
    <t>MOUKARI ON</t>
  </si>
  <si>
    <t>N55</t>
  </si>
  <si>
    <t>KUULAN MITTAUSPÖYTÄKIRJA:</t>
  </si>
  <si>
    <t>Kuula</t>
  </si>
  <si>
    <t>M45</t>
  </si>
  <si>
    <t>Kuula nro</t>
  </si>
  <si>
    <t>Kilpail. Nro</t>
  </si>
  <si>
    <t>Omistaja</t>
  </si>
  <si>
    <t>Paino min g</t>
  </si>
  <si>
    <t>Muuta tietoa tai huomautuksia kuulasta</t>
  </si>
  <si>
    <t>Kuula hyväksytty merkitse 1</t>
  </si>
  <si>
    <t>Kuula hylätty merkitse 1</t>
  </si>
  <si>
    <t>Hylk. Syy nro</t>
  </si>
  <si>
    <t>Muun hylkäyssyyn selitys</t>
  </si>
  <si>
    <t>Tark. Nro</t>
  </si>
  <si>
    <t>Pinta ei sileä</t>
  </si>
  <si>
    <t>KUULA NUMERO</t>
  </si>
  <si>
    <t>MITTAAJAN PUUMERKKI KUULASSA:</t>
  </si>
  <si>
    <t>KUULAN TUNTOMERKIT:</t>
  </si>
  <si>
    <t>Pinnan sileys</t>
  </si>
  <si>
    <t>KUULAN MATERIAALI:</t>
  </si>
  <si>
    <t>KUULAN OMISTAJA:</t>
  </si>
  <si>
    <t>Muuta tietoa tai huomautuksia kuulassa:</t>
  </si>
  <si>
    <t>KUULA ON</t>
  </si>
  <si>
    <t>N40</t>
  </si>
  <si>
    <t>Koetapahtuma</t>
  </si>
  <si>
    <t>PAINONHEITON MITTAUSPÖYTÄKIRJA:</t>
  </si>
  <si>
    <t>M65S</t>
  </si>
  <si>
    <t>Paino nro</t>
  </si>
  <si>
    <t>Paino kg</t>
  </si>
  <si>
    <t>Painopiste metallipään keskellä Kyllä=1, ei=0</t>
  </si>
  <si>
    <t>Muuta tietoa tai huomautuksia painosta:</t>
  </si>
  <si>
    <t>Paino Hyväksytty merkitse 1</t>
  </si>
  <si>
    <t>Paino Hylätty merkitse 1</t>
  </si>
  <si>
    <t>HEITTOPAINON MITTAUSPÖYTÄKIRJA:</t>
  </si>
  <si>
    <t>Paino NRO</t>
  </si>
  <si>
    <t>MITTAAJAN PUUMERKKI PAINOSSA</t>
  </si>
  <si>
    <t>Painon TUNTOMERKIT:</t>
  </si>
  <si>
    <t>Painon MATERIAALI:</t>
  </si>
  <si>
    <t>Painopiste eimetallipään keskellä</t>
  </si>
  <si>
    <t>Painon OMISTAJA:</t>
  </si>
  <si>
    <t>Muuta tietoa tai huomautuksia painosta</t>
  </si>
  <si>
    <t>PAINO ON</t>
  </si>
  <si>
    <t>N90S</t>
  </si>
  <si>
    <t>Osanottajat</t>
  </si>
  <si>
    <t>Esimerkkejä osanottajien kirjaustavasta</t>
  </si>
  <si>
    <t>Kisaaja 1</t>
  </si>
  <si>
    <t>Kisaaja 52</t>
  </si>
  <si>
    <t>Kisaaja 115</t>
  </si>
  <si>
    <t>Kaava hoitaa tämän sarakkeen</t>
  </si>
  <si>
    <t>Tähän listataan heittolajien ja otteluiden osanottajat</t>
  </si>
  <si>
    <t>Hakuehto</t>
  </si>
  <si>
    <t>Laji</t>
  </si>
  <si>
    <t>Kilpailijan nimi</t>
  </si>
  <si>
    <t>Seura</t>
  </si>
  <si>
    <t>Yhteenveto välinekontrollista</t>
  </si>
  <si>
    <t>Ajankohta</t>
  </si>
  <si>
    <t>Yhteensä</t>
  </si>
  <si>
    <t>HEITTOVÄLINEIDEN PERUSMITAT</t>
  </si>
  <si>
    <t>KUULA</t>
  </si>
  <si>
    <t>paino min. g</t>
  </si>
  <si>
    <t>valmist. ohje</t>
  </si>
  <si>
    <t>halkaisija</t>
  </si>
  <si>
    <t>7265-7285</t>
  </si>
  <si>
    <t>M22</t>
  </si>
  <si>
    <t>M19</t>
  </si>
  <si>
    <t>6005-6025</t>
  </si>
  <si>
    <t>M17</t>
  </si>
  <si>
    <t>5005-5025</t>
  </si>
  <si>
    <t>4005-4025</t>
  </si>
  <si>
    <t>P13</t>
  </si>
  <si>
    <t>3005-3025</t>
  </si>
  <si>
    <t>P12</t>
  </si>
  <si>
    <t>P11</t>
  </si>
  <si>
    <t>2505-2525</t>
  </si>
  <si>
    <t>P10</t>
  </si>
  <si>
    <t>P9</t>
  </si>
  <si>
    <t>2005-2025</t>
  </si>
  <si>
    <t>N</t>
  </si>
  <si>
    <t>N22</t>
  </si>
  <si>
    <t>N17</t>
  </si>
  <si>
    <t>T13</t>
  </si>
  <si>
    <t>T12</t>
  </si>
  <si>
    <t>T11</t>
  </si>
  <si>
    <t>T10</t>
  </si>
  <si>
    <t>T9</t>
  </si>
  <si>
    <t>M30</t>
  </si>
  <si>
    <t>M35</t>
  </si>
  <si>
    <t>M40</t>
  </si>
  <si>
    <t>M50</t>
  </si>
  <si>
    <t>M55</t>
  </si>
  <si>
    <t>M60</t>
  </si>
  <si>
    <t>M65</t>
  </si>
  <si>
    <t>M70</t>
  </si>
  <si>
    <t>M75</t>
  </si>
  <si>
    <t>M85</t>
  </si>
  <si>
    <t>M90</t>
  </si>
  <si>
    <t>M95</t>
  </si>
  <si>
    <t>M100</t>
  </si>
  <si>
    <t>N30</t>
  </si>
  <si>
    <t>N35</t>
  </si>
  <si>
    <t>N45</t>
  </si>
  <si>
    <t>N50</t>
  </si>
  <si>
    <t>N60</t>
  </si>
  <si>
    <t>N65</t>
  </si>
  <si>
    <t>N75</t>
  </si>
  <si>
    <t>N80</t>
  </si>
  <si>
    <t>N85</t>
  </si>
  <si>
    <t>N90</t>
  </si>
  <si>
    <t>N95</t>
  </si>
  <si>
    <t>N100</t>
  </si>
  <si>
    <t>halkaisija mm</t>
  </si>
  <si>
    <t>Paksuus mm</t>
  </si>
  <si>
    <t>Keskiosa mm</t>
  </si>
  <si>
    <t>1755-1775</t>
  </si>
  <si>
    <t>1505-1525</t>
  </si>
  <si>
    <t>1005-1025</t>
  </si>
  <si>
    <t>755-775</t>
  </si>
  <si>
    <t>(165</t>
  </si>
  <si>
    <t>172)</t>
  </si>
  <si>
    <t>(33</t>
  </si>
  <si>
    <t>37)</t>
  </si>
  <si>
    <t>(45</t>
  </si>
  <si>
    <t>55)</t>
  </si>
  <si>
    <t>605-625</t>
  </si>
  <si>
    <t>(155</t>
  </si>
  <si>
    <t>161)</t>
  </si>
  <si>
    <t>(28</t>
  </si>
  <si>
    <t>35)</t>
  </si>
  <si>
    <t>(37</t>
  </si>
  <si>
    <t>45)</t>
  </si>
  <si>
    <t>MOUKARI</t>
  </si>
  <si>
    <t>paino  min. g</t>
  </si>
  <si>
    <t>valmist. rajat g</t>
  </si>
  <si>
    <t>Pit.kahvan sisäpinnasta</t>
  </si>
  <si>
    <t>KEIHÄS</t>
  </si>
  <si>
    <t>Suurin Pituus Kärjen etäis. Kädensijan Metallikärj.</t>
  </si>
  <si>
    <t>Halkaisija kädens ed. mm</t>
  </si>
  <si>
    <t>pituus mm</t>
  </si>
  <si>
    <t>painop. kärjestä</t>
  </si>
  <si>
    <t>kädensijan pit. Mm</t>
  </si>
  <si>
    <t>kärjen pituus mm</t>
  </si>
  <si>
    <t>kädensijalla</t>
  </si>
  <si>
    <t>Tarkat mitat kansainvälisessä kilpailutoiminnassa käytettävistä heittovälineistä löytyvät kv.-sääntökirjasta.</t>
  </si>
  <si>
    <t>Painonheitto Ulkona</t>
  </si>
  <si>
    <t>paino  min. kg</t>
  </si>
  <si>
    <t>Painonheitto sisällä</t>
  </si>
  <si>
    <t>M30S</t>
  </si>
  <si>
    <t>M35S</t>
  </si>
  <si>
    <t>M40S</t>
  </si>
  <si>
    <t>M45S</t>
  </si>
  <si>
    <t>M50S</t>
  </si>
  <si>
    <t>M55S</t>
  </si>
  <si>
    <t>M60S</t>
  </si>
  <si>
    <t>M70S</t>
  </si>
  <si>
    <t>M75S</t>
  </si>
  <si>
    <t>M80S</t>
  </si>
  <si>
    <t>M85S</t>
  </si>
  <si>
    <t>M90S</t>
  </si>
  <si>
    <t>M95S</t>
  </si>
  <si>
    <t>M100S</t>
  </si>
  <si>
    <t>N30S</t>
  </si>
  <si>
    <t>N35S</t>
  </si>
  <si>
    <t>N40S</t>
  </si>
  <si>
    <t>N45S</t>
  </si>
  <si>
    <t>N50S</t>
  </si>
  <si>
    <t>N55S</t>
  </si>
  <si>
    <t>N60S</t>
  </si>
  <si>
    <t>N65S</t>
  </si>
  <si>
    <t>N70S</t>
  </si>
  <si>
    <t>N75S</t>
  </si>
  <si>
    <t>N80S</t>
  </si>
  <si>
    <t>N85S</t>
  </si>
  <si>
    <t>N95S</t>
  </si>
  <si>
    <t>N100S</t>
  </si>
  <si>
    <r>
      <t xml:space="preserve">3. Kilpailijat </t>
    </r>
    <r>
      <rPr>
        <u/>
        <sz val="12"/>
        <color rgb="FF0563C1"/>
        <rFont val="Arial"/>
        <family val="2"/>
      </rPr>
      <t>(Osanottajaluettelon tallentaminen)</t>
    </r>
  </si>
  <si>
    <r>
      <t xml:space="preserve">4. Tallennustaulukot </t>
    </r>
    <r>
      <rPr>
        <u/>
        <sz val="12"/>
        <color rgb="FF0563C1"/>
        <rFont val="Arial"/>
        <family val="2"/>
      </rPr>
      <t>(mittaustietojen tallentaminen, ehdollinen muotoilu[esim. värit])</t>
    </r>
  </si>
  <si>
    <r>
      <t xml:space="preserve">5. Mittauspöytäkirjat </t>
    </r>
    <r>
      <rPr>
        <u/>
        <sz val="12"/>
        <color rgb="FF0563C1"/>
        <rFont val="Arial"/>
        <family val="2"/>
      </rPr>
      <t>(voi tulostaa hylättyyn välineeseen)</t>
    </r>
  </si>
  <si>
    <r>
      <t xml:space="preserve">6. Taulukoiden kopioiminen </t>
    </r>
    <r>
      <rPr>
        <u/>
        <sz val="12"/>
        <color rgb="FF0563C1"/>
        <rFont val="Arial"/>
        <family val="2"/>
      </rPr>
      <t>(useisiin sarjoihin saman lajin taulukko)</t>
    </r>
  </si>
  <si>
    <r>
      <t>8. Tietojen kelpoisuuden tarkistaminen</t>
    </r>
    <r>
      <rPr>
        <u/>
        <sz val="12"/>
        <color rgb="FF0563C1"/>
        <rFont val="Arial"/>
        <family val="2"/>
      </rPr>
      <t xml:space="preserve"> (estää virheellisiä näppäilyjä)</t>
    </r>
  </si>
  <si>
    <r>
      <t>2. Sarjan valinta</t>
    </r>
    <r>
      <rPr>
        <u/>
        <sz val="12"/>
        <color rgb="FF0563C1"/>
        <rFont val="Arial"/>
        <family val="2"/>
      </rPr>
      <t xml:space="preserve"> (samasta taulukosta eri sarjoihin sopiva)</t>
    </r>
  </si>
  <si>
    <t xml:space="preserve"> Mittaajan puumerkki</t>
  </si>
  <si>
    <t>Mitat</t>
  </si>
  <si>
    <t>Tiedostoa on testattu ja käytetty muutamissa välineiden tarkastustilanteessa. Kokemusten prusteella korjailtu. Vastuu mahdollisista virheistä on yllämainitun. Otan mielelläni vinkkejä tiedoston kehittämiseksi ja virheiden korjaamiseksi</t>
  </si>
  <si>
    <t xml:space="preserve">http://www.yleisurheilu.fi/sites/default/files/teknisen_johtajan_kasikirja_2014.pdf </t>
  </si>
  <si>
    <t>Javelin Keihäs</t>
  </si>
  <si>
    <t>Discus Kiekko</t>
  </si>
  <si>
    <t>Hammer Moukari</t>
  </si>
  <si>
    <t>Shot put Kuula</t>
  </si>
  <si>
    <t>Weight throw Painonheitto</t>
  </si>
  <si>
    <t>Kaikki yhteensä</t>
  </si>
  <si>
    <t>Kuula hylätyt</t>
  </si>
  <si>
    <t>Moukari hylätyt</t>
  </si>
  <si>
    <t>Kiekko hylätyt</t>
  </si>
  <si>
    <t>Keihäs hylätyt</t>
  </si>
  <si>
    <t>Omistaja:</t>
  </si>
  <si>
    <t>Javelin Keihäs Pöytäkirja</t>
  </si>
  <si>
    <t>Discus Kiekko Pöytäkirja</t>
  </si>
  <si>
    <t>Hammer Moukari Pöytäkirja</t>
  </si>
  <si>
    <t>Shot put Kuula Pöytäkirja</t>
  </si>
  <si>
    <t>Weight throw Painonheitto pöytäkirja</t>
  </si>
  <si>
    <r>
      <t xml:space="preserve">4. Tallennustaulukot </t>
    </r>
    <r>
      <rPr>
        <sz val="12"/>
        <color rgb="FF000000"/>
        <rFont val="Arial"/>
        <family val="2"/>
      </rPr>
      <t xml:space="preserve">Mittaustulokset tallennetaan taulukoihin, jotka voidaan valita alareunan </t>
    </r>
    <r>
      <rPr>
        <b/>
        <sz val="12"/>
        <color rgb="FF000000"/>
        <rFont val="Arial"/>
        <family val="2"/>
      </rPr>
      <t xml:space="preserve">"taulukon valitsimista" esim.                 Tai tällä sivulla olevista linkeistä. </t>
    </r>
    <r>
      <rPr>
        <sz val="12"/>
        <color rgb="FF000000"/>
        <rFont val="Arial"/>
        <family val="2"/>
      </rPr>
      <t>Taulukot voidaan nimetä uudelleen, jos mittaus koskee muuta sarjaa.</t>
    </r>
  </si>
  <si>
    <r>
      <t xml:space="preserve">Taulukon nimeäminen: </t>
    </r>
    <r>
      <rPr>
        <sz val="12"/>
        <color rgb="FF000000"/>
        <rFont val="Arial"/>
        <family val="2"/>
      </rPr>
      <t xml:space="preserve">Taulukon valitsimen päällä </t>
    </r>
    <r>
      <rPr>
        <sz val="14"/>
        <color rgb="FF000000"/>
        <rFont val="Arial"/>
        <family val="2"/>
      </rPr>
      <t>h</t>
    </r>
    <r>
      <rPr>
        <sz val="12"/>
        <color rgb="FF000000"/>
        <rFont val="Arial"/>
        <family val="2"/>
      </rPr>
      <t>iiren kakkospainike (yleensä. Oikea) &gt; Nimeä uudelleen</t>
    </r>
  </si>
  <si>
    <r>
      <t>6. Taulukoiden kopioiminen</t>
    </r>
    <r>
      <rPr>
        <sz val="12"/>
        <color rgb="FF000000"/>
        <rFont val="Arial"/>
        <family val="2"/>
      </rPr>
      <t xml:space="preserve"> Jos haluat samalle välineelle useita taulukoita, kopioi lisää taulukoita seuraavasti: </t>
    </r>
    <r>
      <rPr>
        <b/>
        <sz val="12"/>
        <color rgb="FF000000"/>
        <rFont val="Arial"/>
        <family val="2"/>
      </rPr>
      <t>(aina pareittain) Vähemmän tarvetta, koska suodatuksella voi erottaa sarjat</t>
    </r>
  </si>
  <si>
    <r>
      <t xml:space="preserve">10. Piilotetut rivit ja sarakkeet: </t>
    </r>
    <r>
      <rPr>
        <sz val="12"/>
        <color rgb="FF000000"/>
        <rFont val="Arial"/>
        <family val="2"/>
      </rPr>
      <t>Mittausten tallennustaulukossa on piilotettu tarkastajan nimen jälkeinen sarake siinä olevien kaavojen suojelemiseksi. Myös yhteenvedossa on piilotettu sarake. Piilotetun saa tarvittaessa esiin seuraavasti.</t>
    </r>
  </si>
  <si>
    <r>
      <t xml:space="preserve">12. Yhteenvedot </t>
    </r>
    <r>
      <rPr>
        <sz val="12"/>
        <color rgb="FF000000"/>
        <rFont val="Arial"/>
        <family val="2"/>
      </rPr>
      <t>Kun tätä tiedostoa käytetään alkuperäisessä muodossa, taulukkoon Yht. Veto syntyy yhteenveto hylätyistä ja hyväksytyistä välineistä. Päivittämällä PIVOT- taulukon (hiiren oikea &gt; Päivitä) tietoa hylätyistä välineistä.</t>
    </r>
  </si>
  <si>
    <r>
      <t xml:space="preserve">15. Rivien lisääminen tallennustaulukkoon </t>
    </r>
    <r>
      <rPr>
        <sz val="12"/>
        <color rgb="FF000000"/>
        <rFont val="Arial"/>
        <family val="2"/>
      </rPr>
      <t>tapahtuu kopioimalla tallennustaulukon viimeistä riviä (ennen arvojen siihen tallentamista) tarvittava määrä. Valmiina on sata riviä</t>
    </r>
  </si>
  <si>
    <r>
      <t xml:space="preserve">Sarjojen nimiä voi muuttaa. Esim. valitse muutettavat solut &gt;Ctrl+H &gt; Etsittävä </t>
    </r>
    <r>
      <rPr>
        <b/>
        <sz val="11"/>
        <color rgb="FF000000"/>
        <rFont val="Arial"/>
        <family val="2"/>
      </rPr>
      <t>Javelin Keihäs</t>
    </r>
    <r>
      <rPr>
        <sz val="11"/>
        <color rgb="FF000000"/>
        <rFont val="Arial"/>
        <family val="2"/>
      </rPr>
      <t xml:space="preserve"> &gt; Korvaava Keihäs </t>
    </r>
    <r>
      <rPr>
        <b/>
        <sz val="11"/>
        <color rgb="FF000000"/>
        <rFont val="Arial"/>
        <family val="2"/>
      </rPr>
      <t>M22 &gt; Korvaa kaikki</t>
    </r>
  </si>
  <si>
    <t>Vieressä olevat Pivot taulukot päivitetään tallennusten jälkeen: Taulukon päällä hiiren kakkospainike (yl oikea) &gt; Päivitä. Jos ilmoittaa, "Pivot taulukko ei saa mennä toisen päälle, lisää rivejä Pivot taulukoiden väliin.</t>
  </si>
  <si>
    <t>Taulukot päivittyvät myös, kun tiedosto suljetaan ja avataan uudelleen</t>
  </si>
  <si>
    <t>1. Yleistä ja välineiden numerointi</t>
  </si>
  <si>
    <t xml:space="preserve">Kukin väline, (esim. keihäs) numeroitava juoksevasti sarjasta riippumatta </t>
  </si>
  <si>
    <r>
      <t xml:space="preserve">14. Vaihtoehto monen kokoisille välineille: </t>
    </r>
    <r>
      <rPr>
        <sz val="12"/>
        <color rgb="FF000000"/>
        <rFont val="Arial"/>
        <family val="2"/>
      </rPr>
      <t xml:space="preserve">Haluttaessa voidaan käyttää taulukkoa eri painoisten välineiden tallennukseen. Kutakin välinettä tallennettaessa kohdassa on oltava tallennettavan välineen sarja. </t>
    </r>
    <r>
      <rPr>
        <b/>
        <sz val="12"/>
        <color rgb="FFFF0000"/>
        <rFont val="Arial"/>
        <family val="2"/>
      </rPr>
      <t>Välineet numeroitava juoksevasti sarjasta riippumatta</t>
    </r>
  </si>
  <si>
    <r>
      <t xml:space="preserve">5. Mittauspöytäkirjat valitaan </t>
    </r>
    <r>
      <rPr>
        <b/>
        <sz val="14"/>
        <color rgb="FF000000"/>
        <rFont val="Arial"/>
        <family val="2"/>
      </rPr>
      <t xml:space="preserve">"taulukon valitsimista" esim.                  </t>
    </r>
    <r>
      <rPr>
        <sz val="12"/>
        <color rgb="FF000000"/>
        <rFont val="Arial"/>
        <family val="2"/>
      </rPr>
      <t>Pöytäkirjaan kirjoitetaan välineen numero, josta halutaan pöytäkirja. Kaavat hakevat tiedot tallennustaulukosta. Täydennetään tarpeellisin osin</t>
    </r>
  </si>
  <si>
    <t>a</t>
  </si>
  <si>
    <t>9. Tulostaminen (taulukko mukaan kentälle, hylättyjen  pöytäkirjat välineeseen ja kentälle)</t>
  </si>
  <si>
    <t>Pöytäkirja on tulostusvlmis, kun välineen numero merkitään pöytäkirjaan</t>
  </si>
  <si>
    <t>Nuorten 400 g keihäät, kilpailujen järjestäjä päättää, mitä mitataan</t>
  </si>
  <si>
    <t>https://yleisurheilu.fi/sites/default/files/iaafn_saannot_2018-2019_0.pdf</t>
  </si>
  <si>
    <t>http://www.lum.fi/wp-content/uploads/2018/04/Yleisurheilun-SM-kilpailus%C3%A4%C3%A4nn%C3%B6t-2016-uusin.pdf</t>
  </si>
  <si>
    <t>Painopiste metallipään keskellä 1=kyllä 0=ei</t>
  </si>
  <si>
    <t>Hylkäyksen_syy</t>
  </si>
  <si>
    <t>Muun_ hylkäyssyyn _selitys</t>
  </si>
  <si>
    <t>Määrä_ Hylätty</t>
  </si>
  <si>
    <t>Muun_hylkäyssyyn_selitys</t>
  </si>
  <si>
    <t>Määrä_Hylätty</t>
  </si>
  <si>
    <t>Keihään_valmistaja_ja_merkki:</t>
  </si>
  <si>
    <t>HYLKÄYKSEN_SYY</t>
  </si>
  <si>
    <t>Määrä_hylätty</t>
  </si>
  <si>
    <t>Muu_ hylkäyssyyn_selitys</t>
  </si>
  <si>
    <t>Voimassa alkaen 1.4.2025</t>
  </si>
  <si>
    <t>M15</t>
  </si>
  <si>
    <t>M14</t>
  </si>
  <si>
    <t>N15</t>
  </si>
  <si>
    <t>N14</t>
  </si>
  <si>
    <r>
      <t>2. Sarjan valinta: T</t>
    </r>
    <r>
      <rPr>
        <sz val="12"/>
        <color rgb="FF000000"/>
        <rFont val="Arial"/>
        <family val="2"/>
      </rPr>
      <t xml:space="preserve">aulukoissa sanan sarja vieressä on väritetty solu, johon kirjoitetaan sarjan nimi käyttäen taulukossa </t>
    </r>
    <r>
      <rPr>
        <b/>
        <sz val="12"/>
        <color rgb="FF000000"/>
        <rFont val="Arial"/>
        <family val="2"/>
      </rPr>
      <t xml:space="preserve">"Mitat" </t>
    </r>
    <r>
      <rPr>
        <sz val="12"/>
        <color rgb="FF000000"/>
        <rFont val="Arial"/>
        <family val="2"/>
      </rPr>
      <t>käytettyjä sarjojen tunnuksia, esim. M, N15, N45 jne. Yksi sarja tallennuksista esille, suodatus sarakkeessa sarja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</si>
</sst>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&quot;.&quot;m&quot;.&quot;yy"/>
    <numFmt numFmtId="165" formatCode="d&quot;.&quot;m&quot;.&quot;;@"/>
    <numFmt numFmtId="166" formatCode="h&quot;:&quot;mm"/>
    <numFmt numFmtId="167" formatCode="#,##0.00&quot; &quot;[$€-40B];[Red]&quot;-&quot;#,##0.00&quot; &quot;[$€-40B]"/>
  </numFmts>
  <fonts count="72" x14ac:knownFonts="1"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D0CECE"/>
      <name val="Arial"/>
      <family val="2"/>
    </font>
    <font>
      <sz val="10"/>
      <color rgb="FFFFFFFF"/>
      <name val="Arial"/>
      <family val="2"/>
    </font>
    <font>
      <sz val="10"/>
      <color rgb="FFBFBFBF"/>
      <name val="Arial"/>
      <family val="2"/>
    </font>
    <font>
      <sz val="10"/>
      <color rgb="FFD9D9D9"/>
      <name val="Arial"/>
      <family val="2"/>
    </font>
    <font>
      <sz val="10"/>
      <color rgb="FFF2F2F2"/>
      <name val="Arial"/>
      <family val="2"/>
    </font>
    <font>
      <b/>
      <i/>
      <sz val="16"/>
      <color rgb="FF000000"/>
      <name val="Arial"/>
      <family val="2"/>
    </font>
    <font>
      <u/>
      <sz val="10"/>
      <color rgb="FF0563C1"/>
      <name val="Arial"/>
      <family val="2"/>
    </font>
    <font>
      <b/>
      <i/>
      <u/>
      <sz val="10"/>
      <color rgb="FF000000"/>
      <name val="Arial"/>
      <family val="2"/>
    </font>
    <font>
      <b/>
      <sz val="12"/>
      <color rgb="FF000000"/>
      <name val="Arial"/>
      <family val="2"/>
    </font>
    <font>
      <sz val="16"/>
      <color rgb="FF000000"/>
      <name val="Arial"/>
      <family val="2"/>
    </font>
    <font>
      <u/>
      <sz val="14"/>
      <color rgb="FF0563C1"/>
      <name val="Arial"/>
      <family val="2"/>
    </font>
    <font>
      <b/>
      <u/>
      <sz val="12"/>
      <color rgb="FF0563C1"/>
      <name val="Arial"/>
      <family val="2"/>
    </font>
    <font>
      <b/>
      <u/>
      <sz val="14"/>
      <color rgb="FFFF0000"/>
      <name val="Arial"/>
      <family val="2"/>
    </font>
    <font>
      <sz val="12"/>
      <color rgb="FF00000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sz val="14"/>
      <color rgb="FF548235"/>
      <name val="Arial"/>
      <family val="2"/>
    </font>
    <font>
      <b/>
      <sz val="14"/>
      <color rgb="FF339966"/>
      <name val="Arial"/>
      <family val="2"/>
    </font>
    <font>
      <sz val="14"/>
      <color rgb="FF339966"/>
      <name val="Arial"/>
      <family val="2"/>
    </font>
    <font>
      <b/>
      <sz val="14"/>
      <color rgb="FFFF0000"/>
      <name val="Arial"/>
      <family val="2"/>
    </font>
    <font>
      <u/>
      <sz val="13"/>
      <color rgb="FF0563C1"/>
      <name val="Arial"/>
      <family val="2"/>
    </font>
    <font>
      <b/>
      <sz val="13"/>
      <color rgb="FF000000"/>
      <name val="Arial"/>
      <family val="2"/>
    </font>
    <font>
      <u/>
      <sz val="12"/>
      <color rgb="FF0563C1"/>
      <name val="Arial"/>
      <family val="2"/>
    </font>
    <font>
      <b/>
      <sz val="12"/>
      <color rgb="FFFF00FF"/>
      <name val="Arial"/>
      <family val="2"/>
    </font>
    <font>
      <b/>
      <sz val="12"/>
      <color rgb="FFFF0000"/>
      <name val="Arial"/>
      <family val="2"/>
    </font>
    <font>
      <b/>
      <sz val="20"/>
      <color rgb="FF000000"/>
      <name val="Times New Roman"/>
      <family val="1"/>
    </font>
    <font>
      <b/>
      <sz val="9"/>
      <color rgb="FF000000"/>
      <name val="Arial"/>
      <family val="2"/>
    </font>
    <font>
      <b/>
      <sz val="16"/>
      <color rgb="FF000000"/>
      <name val="Times New Roman"/>
      <family val="1"/>
    </font>
    <font>
      <b/>
      <u/>
      <sz val="14"/>
      <color rgb="FF0563C1"/>
      <name val="Arial"/>
      <family val="2"/>
    </font>
    <font>
      <b/>
      <sz val="10"/>
      <color rgb="FFFF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Times New Roman"/>
      <family val="1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b/>
      <sz val="10"/>
      <color rgb="FF000000"/>
      <name val="Arial"/>
      <family val="2"/>
    </font>
    <font>
      <b/>
      <sz val="11"/>
      <color rgb="FF000000"/>
      <name val="Arial Narrow"/>
      <family val="2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8"/>
      <color rgb="FF000000"/>
      <name val="Arial"/>
      <family val="2"/>
    </font>
    <font>
      <b/>
      <sz val="12"/>
      <color rgb="FF000000"/>
      <name val="Arial Narrow"/>
      <family val="2"/>
    </font>
    <font>
      <b/>
      <sz val="10"/>
      <color rgb="FFFFFFFF"/>
      <name val="Arial"/>
      <family val="2"/>
    </font>
    <font>
      <b/>
      <sz val="10"/>
      <color rgb="FF000000"/>
      <name val="Times New Roman"/>
      <family val="1"/>
    </font>
    <font>
      <sz val="11"/>
      <color rgb="FF000000"/>
      <name val="Arial Narrow"/>
      <family val="2"/>
    </font>
    <font>
      <sz val="11"/>
      <color rgb="FF000000"/>
      <name val="Calibri"/>
      <family val="2"/>
    </font>
    <font>
      <b/>
      <sz val="18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0"/>
      <color rgb="FFFF0000"/>
      <name val="Arial Black"/>
      <family val="2"/>
    </font>
    <font>
      <sz val="12"/>
      <color rgb="FF000000"/>
      <name val="Times New Roman"/>
      <family val="1"/>
    </font>
    <font>
      <sz val="14"/>
      <color rgb="FF000000"/>
      <name val="Arial Black"/>
      <family val="2"/>
    </font>
    <font>
      <b/>
      <sz val="11"/>
      <color rgb="FF000000"/>
      <name val="Arial"/>
      <family val="2"/>
    </font>
    <font>
      <b/>
      <sz val="10"/>
      <color rgb="FF000000"/>
      <name val="Calibri Light"/>
      <family val="2"/>
    </font>
    <font>
      <b/>
      <sz val="12"/>
      <color rgb="FF000000"/>
      <name val="Calibri Light"/>
      <family val="2"/>
    </font>
    <font>
      <sz val="9"/>
      <color rgb="FF000000"/>
      <name val="Arial"/>
      <family val="2"/>
    </font>
    <font>
      <sz val="20"/>
      <color rgb="FF000000"/>
      <name val="Times New Roman"/>
      <family val="1"/>
    </font>
    <font>
      <sz val="11"/>
      <color rgb="FF000000"/>
      <name val="Arial"/>
      <family val="2"/>
    </font>
    <font>
      <sz val="18"/>
      <color rgb="FF000000"/>
      <name val="Arial"/>
      <family val="2"/>
    </font>
    <font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8"/>
      <color rgb="FFFF0000"/>
      <name val="Arial"/>
      <family val="2"/>
    </font>
    <font>
      <sz val="14"/>
      <color rgb="FF000000"/>
      <name val="Arial Narrow"/>
      <family val="2"/>
    </font>
    <font>
      <b/>
      <sz val="14"/>
      <color rgb="FF000000"/>
      <name val="Arial Narrow"/>
      <family val="2"/>
    </font>
    <font>
      <b/>
      <u/>
      <sz val="12"/>
      <color rgb="FF0563C1"/>
      <name val="Arial Narrow"/>
      <family val="2"/>
    </font>
    <font>
      <sz val="12"/>
      <color rgb="FFC00000"/>
      <name val="Arial"/>
      <family val="2"/>
    </font>
    <font>
      <u/>
      <sz val="14"/>
      <color rgb="FF000000"/>
      <name val="Arial"/>
      <family val="2"/>
    </font>
    <font>
      <b/>
      <sz val="11"/>
      <color rgb="FF008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4"/>
      <color rgb="FFFF0000"/>
      <name val="Arial"/>
      <family val="2"/>
    </font>
    <font>
      <sz val="8"/>
      <name val="Arial"/>
      <family val="2"/>
    </font>
    <font>
      <u/>
      <sz val="11"/>
      <color rgb="FF0563C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rgb="FFFF6699"/>
        <bgColor rgb="FFFF6699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CE4D6"/>
        <bgColor rgb="FFFCE4D6"/>
      </patternFill>
    </fill>
    <fill>
      <patternFill patternType="solid">
        <fgColor rgb="FF5B9BD5"/>
        <bgColor rgb="FF5B9BD5"/>
      </patternFill>
    </fill>
    <fill>
      <patternFill patternType="solid">
        <fgColor rgb="FFDDEBF7"/>
        <bgColor rgb="FFDDEBF7"/>
      </patternFill>
    </fill>
    <fill>
      <patternFill patternType="solid">
        <fgColor rgb="FFF5EF9D"/>
        <bgColor rgb="FFF5EF9D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5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9BC2E6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9BC2E6"/>
      </bottom>
      <diagonal/>
    </border>
    <border>
      <left style="medium">
        <color rgb="FF000000"/>
      </left>
      <right/>
      <top style="thin">
        <color rgb="FF000000"/>
      </top>
      <bottom style="thin">
        <color rgb="FF9BC2E6"/>
      </bottom>
      <diagonal/>
    </border>
    <border>
      <left style="thin">
        <color rgb="FF000000"/>
      </left>
      <right/>
      <top style="thin">
        <color rgb="FF9BC2E6"/>
      </top>
      <bottom style="thin">
        <color rgb="FF9BC2E6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9BC2E6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 style="thin">
        <color rgb="FFABABAB"/>
      </bottom>
      <diagonal/>
    </border>
  </borders>
  <cellStyleXfs count="19">
    <xf numFmtId="0" fontId="0" fillId="0" borderId="0"/>
    <xf numFmtId="0" fontId="1" fillId="2" borderId="0"/>
    <xf numFmtId="0" fontId="1" fillId="3" borderId="0"/>
    <xf numFmtId="0" fontId="2" fillId="0" borderId="0"/>
    <xf numFmtId="0" fontId="1" fillId="0" borderId="0"/>
    <xf numFmtId="0" fontId="1" fillId="4" borderId="0"/>
    <xf numFmtId="0" fontId="1" fillId="4" borderId="0"/>
    <xf numFmtId="0" fontId="1" fillId="2" borderId="0"/>
    <xf numFmtId="0" fontId="3" fillId="0" borderId="0"/>
    <xf numFmtId="0" fontId="4" fillId="0" borderId="0"/>
    <xf numFmtId="0" fontId="5" fillId="0" borderId="0"/>
    <xf numFmtId="0" fontId="6" fillId="0" borderId="0"/>
    <xf numFmtId="0" fontId="3" fillId="0" borderId="0"/>
    <xf numFmtId="0" fontId="7" fillId="0" borderId="0">
      <alignment horizontal="center"/>
    </xf>
    <xf numFmtId="0" fontId="7" fillId="0" borderId="0">
      <alignment horizontal="center" textRotation="90"/>
    </xf>
    <xf numFmtId="0" fontId="8" fillId="0" borderId="0"/>
    <xf numFmtId="0" fontId="1" fillId="0" borderId="0"/>
    <xf numFmtId="0" fontId="9" fillId="0" borderId="0"/>
    <xf numFmtId="167" fontId="9" fillId="0" borderId="0"/>
  </cellStyleXfs>
  <cellXfs count="531">
    <xf numFmtId="0" fontId="0" fillId="0" borderId="0" xfId="0"/>
    <xf numFmtId="0" fontId="10" fillId="0" borderId="0" xfId="0" applyFont="1"/>
    <xf numFmtId="0" fontId="11" fillId="0" borderId="0" xfId="0" applyFont="1"/>
    <xf numFmtId="0" fontId="12" fillId="0" borderId="0" xfId="15" applyFont="1"/>
    <xf numFmtId="0" fontId="13" fillId="5" borderId="2" xfId="15" applyFont="1" applyFill="1" applyBorder="1" applyAlignment="1">
      <alignment horizontal="center" vertical="center"/>
    </xf>
    <xf numFmtId="0" fontId="14" fillId="0" borderId="0" xfId="15" applyFont="1"/>
    <xf numFmtId="0" fontId="16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3" fillId="0" borderId="0" xfId="15" applyFont="1" applyAlignment="1">
      <alignment horizontal="center" wrapText="1"/>
    </xf>
    <xf numFmtId="0" fontId="15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16" fillId="0" borderId="0" xfId="15" applyFont="1" applyAlignment="1">
      <alignment wrapText="1"/>
    </xf>
    <xf numFmtId="0" fontId="23" fillId="0" borderId="0" xfId="0" applyFont="1" applyAlignment="1">
      <alignment wrapText="1"/>
    </xf>
    <xf numFmtId="0" fontId="22" fillId="0" borderId="0" xfId="15" applyFont="1" applyAlignment="1">
      <alignment wrapText="1"/>
    </xf>
    <xf numFmtId="49" fontId="23" fillId="0" borderId="0" xfId="0" applyNumberFormat="1" applyFont="1" applyAlignment="1">
      <alignment wrapText="1"/>
    </xf>
    <xf numFmtId="0" fontId="15" fillId="0" borderId="0" xfId="0" applyFont="1"/>
    <xf numFmtId="49" fontId="27" fillId="0" borderId="5" xfId="0" applyNumberFormat="1" applyFont="1" applyBorder="1" applyAlignment="1" applyProtection="1">
      <alignment horizontal="right" vertical="center" readingOrder="1"/>
      <protection locked="0"/>
    </xf>
    <xf numFmtId="0" fontId="17" fillId="0" borderId="6" xfId="0" applyFont="1" applyBorder="1" applyProtection="1">
      <protection locked="0"/>
    </xf>
    <xf numFmtId="0" fontId="0" fillId="0" borderId="6" xfId="0" applyBorder="1" applyProtection="1">
      <protection locked="0"/>
    </xf>
    <xf numFmtId="0" fontId="0" fillId="0" borderId="0" xfId="0" applyAlignment="1">
      <alignment horizontal="left"/>
    </xf>
    <xf numFmtId="49" fontId="29" fillId="0" borderId="6" xfId="0" applyNumberFormat="1" applyFont="1" applyBorder="1" applyAlignment="1" applyProtection="1">
      <alignment vertical="center" readingOrder="1"/>
      <protection locked="0"/>
    </xf>
    <xf numFmtId="49" fontId="29" fillId="0" borderId="7" xfId="0" applyNumberFormat="1" applyFont="1" applyBorder="1" applyAlignment="1" applyProtection="1">
      <alignment vertical="center" readingOrder="1"/>
      <protection locked="0"/>
    </xf>
    <xf numFmtId="0" fontId="30" fillId="5" borderId="0" xfId="15" applyFont="1" applyFill="1" applyAlignment="1">
      <alignment horizontal="center" vertical="center"/>
    </xf>
    <xf numFmtId="0" fontId="17" fillId="0" borderId="8" xfId="0" applyFont="1" applyBorder="1" applyAlignment="1">
      <alignment horizontal="left"/>
    </xf>
    <xf numFmtId="0" fontId="31" fillId="0" borderId="0" xfId="0" applyFont="1" applyAlignment="1">
      <alignment horizontal="left" wrapText="1"/>
    </xf>
    <xf numFmtId="0" fontId="31" fillId="0" borderId="0" xfId="0" applyFont="1"/>
    <xf numFmtId="166" fontId="32" fillId="6" borderId="9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>
      <alignment horizontal="right" vertical="center"/>
    </xf>
    <xf numFmtId="0" fontId="33" fillId="0" borderId="0" xfId="0" applyFont="1"/>
    <xf numFmtId="0" fontId="34" fillId="0" borderId="2" xfId="0" applyFont="1" applyBorder="1" applyAlignment="1">
      <alignment horizontal="center"/>
    </xf>
    <xf numFmtId="0" fontId="35" fillId="0" borderId="10" xfId="0" applyFont="1" applyBorder="1" applyAlignment="1">
      <alignment horizontal="center"/>
    </xf>
    <xf numFmtId="0" fontId="35" fillId="0" borderId="11" xfId="0" applyFont="1" applyBorder="1" applyAlignment="1">
      <alignment horizontal="center"/>
    </xf>
    <xf numFmtId="0" fontId="35" fillId="0" borderId="12" xfId="0" applyFont="1" applyBorder="1" applyAlignment="1">
      <alignment horizontal="center"/>
    </xf>
    <xf numFmtId="0" fontId="3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37" fillId="0" borderId="0" xfId="0" applyFont="1" applyAlignment="1">
      <alignment horizontal="center" vertical="center" wrapText="1"/>
    </xf>
    <xf numFmtId="0" fontId="0" fillId="0" borderId="0" xfId="0" applyProtection="1">
      <protection locked="0"/>
    </xf>
    <xf numFmtId="0" fontId="38" fillId="0" borderId="0" xfId="0" applyFont="1" applyAlignment="1">
      <alignment horizontal="right"/>
    </xf>
    <xf numFmtId="0" fontId="37" fillId="0" borderId="2" xfId="0" applyFont="1" applyBorder="1" applyAlignment="1">
      <alignment horizontal="center" wrapText="1"/>
    </xf>
    <xf numFmtId="0" fontId="37" fillId="0" borderId="14" xfId="0" applyFont="1" applyBorder="1" applyAlignment="1">
      <alignment horizontal="center" wrapText="1"/>
    </xf>
    <xf numFmtId="0" fontId="37" fillId="0" borderId="11" xfId="0" applyFont="1" applyBorder="1" applyAlignment="1">
      <alignment horizontal="center" wrapText="1"/>
    </xf>
    <xf numFmtId="0" fontId="37" fillId="0" borderId="2" xfId="0" applyFont="1" applyBorder="1" applyAlignment="1">
      <alignment horizontal="center"/>
    </xf>
    <xf numFmtId="0" fontId="37" fillId="0" borderId="11" xfId="0" applyFont="1" applyBorder="1" applyAlignment="1">
      <alignment horizontal="center"/>
    </xf>
    <xf numFmtId="0" fontId="37" fillId="0" borderId="14" xfId="0" applyFont="1" applyBorder="1" applyAlignment="1">
      <alignment horizontal="center"/>
    </xf>
    <xf numFmtId="0" fontId="39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33" fillId="0" borderId="0" xfId="0" applyFont="1" applyAlignment="1">
      <alignment horizontal="left"/>
    </xf>
    <xf numFmtId="0" fontId="10" fillId="0" borderId="16" xfId="0" applyFont="1" applyBorder="1" applyAlignment="1">
      <alignment horizontal="center"/>
    </xf>
    <xf numFmtId="0" fontId="26" fillId="0" borderId="17" xfId="0" applyFont="1" applyBorder="1" applyAlignment="1">
      <alignment horizontal="center"/>
    </xf>
    <xf numFmtId="0" fontId="37" fillId="6" borderId="18" xfId="0" applyFont="1" applyFill="1" applyBorder="1" applyAlignment="1">
      <alignment horizontal="center" wrapText="1"/>
    </xf>
    <xf numFmtId="0" fontId="35" fillId="6" borderId="19" xfId="0" applyFont="1" applyFill="1" applyBorder="1" applyAlignment="1">
      <alignment horizontal="center" wrapText="1"/>
    </xf>
    <xf numFmtId="0" fontId="35" fillId="6" borderId="20" xfId="0" applyFont="1" applyFill="1" applyBorder="1" applyAlignment="1">
      <alignment horizontal="center" wrapText="1"/>
    </xf>
    <xf numFmtId="0" fontId="35" fillId="6" borderId="18" xfId="0" applyFont="1" applyFill="1" applyBorder="1" applyAlignment="1">
      <alignment horizontal="center" wrapText="1"/>
    </xf>
    <xf numFmtId="0" fontId="35" fillId="6" borderId="18" xfId="0" applyFont="1" applyFill="1" applyBorder="1" applyAlignment="1">
      <alignment horizontal="center" vertical="center" wrapText="1"/>
    </xf>
    <xf numFmtId="0" fontId="41" fillId="6" borderId="18" xfId="0" applyFont="1" applyFill="1" applyBorder="1" applyAlignment="1">
      <alignment horizontal="center" vertical="center" wrapText="1"/>
    </xf>
    <xf numFmtId="0" fontId="41" fillId="6" borderId="21" xfId="0" applyFont="1" applyFill="1" applyBorder="1" applyAlignment="1">
      <alignment horizontal="center" vertical="center" wrapText="1"/>
    </xf>
    <xf numFmtId="0" fontId="42" fillId="7" borderId="22" xfId="0" applyFont="1" applyFill="1" applyBorder="1" applyAlignment="1">
      <alignment horizontal="center" wrapText="1"/>
    </xf>
    <xf numFmtId="0" fontId="39" fillId="0" borderId="0" xfId="0" applyFont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0" xfId="0" applyAlignment="1" applyProtection="1">
      <alignment wrapText="1"/>
      <protection locked="0"/>
    </xf>
    <xf numFmtId="0" fontId="43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44" fillId="8" borderId="4" xfId="0" applyFont="1" applyFill="1" applyBorder="1" applyAlignment="1" applyProtection="1">
      <alignment horizontal="center"/>
      <protection locked="0"/>
    </xf>
    <xf numFmtId="0" fontId="44" fillId="8" borderId="18" xfId="0" applyFont="1" applyFill="1" applyBorder="1" applyAlignment="1" applyProtection="1">
      <alignment horizontal="center"/>
      <protection locked="0"/>
    </xf>
    <xf numFmtId="0" fontId="0" fillId="8" borderId="18" xfId="0" applyFill="1" applyBorder="1" applyAlignment="1" applyProtection="1">
      <alignment horizontal="left" wrapText="1"/>
      <protection locked="0"/>
    </xf>
    <xf numFmtId="0" fontId="33" fillId="8" borderId="18" xfId="0" applyFont="1" applyFill="1" applyBorder="1" applyAlignment="1" applyProtection="1">
      <alignment horizontal="left" wrapText="1"/>
      <protection locked="0"/>
    </xf>
    <xf numFmtId="0" fontId="43" fillId="8" borderId="18" xfId="0" applyFont="1" applyFill="1" applyBorder="1" applyAlignment="1" applyProtection="1">
      <alignment horizontal="center" wrapText="1"/>
      <protection locked="0"/>
    </xf>
    <xf numFmtId="0" fontId="43" fillId="8" borderId="20" xfId="0" applyFont="1" applyFill="1" applyBorder="1" applyAlignment="1" applyProtection="1">
      <alignment horizontal="center" wrapText="1"/>
      <protection locked="0"/>
    </xf>
    <xf numFmtId="0" fontId="43" fillId="6" borderId="20" xfId="0" applyFont="1" applyFill="1" applyBorder="1" applyAlignment="1" applyProtection="1">
      <alignment horizontal="center"/>
      <protection locked="0"/>
    </xf>
    <xf numFmtId="0" fontId="43" fillId="6" borderId="20" xfId="0" applyFont="1" applyFill="1" applyBorder="1" applyAlignment="1">
      <alignment horizontal="center"/>
    </xf>
    <xf numFmtId="0" fontId="43" fillId="2" borderId="20" xfId="0" applyFont="1" applyFill="1" applyBorder="1" applyAlignment="1" applyProtection="1">
      <alignment horizontal="center"/>
      <protection locked="0"/>
    </xf>
    <xf numFmtId="0" fontId="10" fillId="8" borderId="18" xfId="0" applyFont="1" applyFill="1" applyBorder="1" applyAlignment="1" applyProtection="1">
      <alignment horizontal="center"/>
      <protection locked="0"/>
    </xf>
    <xf numFmtId="0" fontId="26" fillId="8" borderId="18" xfId="0" applyFont="1" applyFill="1" applyBorder="1" applyAlignment="1" applyProtection="1">
      <alignment horizontal="center"/>
      <protection locked="0"/>
    </xf>
    <xf numFmtId="0" fontId="15" fillId="8" borderId="18" xfId="0" applyFont="1" applyFill="1" applyBorder="1" applyAlignment="1" applyProtection="1">
      <alignment horizontal="center"/>
      <protection locked="0"/>
    </xf>
    <xf numFmtId="0" fontId="0" fillId="8" borderId="18" xfId="0" applyFill="1" applyBorder="1" applyAlignment="1">
      <alignment horizontal="left" vertical="center" wrapText="1"/>
    </xf>
    <xf numFmtId="0" fontId="35" fillId="8" borderId="18" xfId="0" applyFont="1" applyFill="1" applyBorder="1" applyAlignment="1" applyProtection="1">
      <alignment horizontal="center" vertical="center" wrapText="1"/>
      <protection locked="0"/>
    </xf>
    <xf numFmtId="0" fontId="41" fillId="8" borderId="18" xfId="0" applyFont="1" applyFill="1" applyBorder="1" applyAlignment="1" applyProtection="1">
      <alignment horizontal="center" vertical="center" wrapText="1"/>
      <protection locked="0"/>
    </xf>
    <xf numFmtId="0" fontId="0" fillId="8" borderId="21" xfId="0" applyFill="1" applyBorder="1" applyAlignment="1">
      <alignment horizontal="left" vertical="center" wrapText="1"/>
    </xf>
    <xf numFmtId="0" fontId="0" fillId="8" borderId="22" xfId="0" applyFill="1" applyBorder="1"/>
    <xf numFmtId="0" fontId="0" fillId="8" borderId="21" xfId="0" applyFill="1" applyBorder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/>
      <protection locked="0"/>
    </xf>
    <xf numFmtId="0" fontId="45" fillId="0" borderId="2" xfId="0" applyFont="1" applyBorder="1" applyProtection="1">
      <protection locked="0"/>
    </xf>
    <xf numFmtId="0" fontId="15" fillId="0" borderId="0" xfId="0" applyFont="1" applyAlignment="1">
      <alignment horizontal="center"/>
    </xf>
    <xf numFmtId="0" fontId="43" fillId="0" borderId="0" xfId="0" applyFont="1"/>
    <xf numFmtId="0" fontId="44" fillId="0" borderId="4" xfId="0" applyFont="1" applyBorder="1" applyAlignment="1" applyProtection="1">
      <alignment horizontal="center"/>
      <protection locked="0"/>
    </xf>
    <xf numFmtId="0" fontId="44" fillId="0" borderId="18" xfId="0" applyFont="1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left" wrapText="1"/>
      <protection locked="0"/>
    </xf>
    <xf numFmtId="0" fontId="33" fillId="0" borderId="18" xfId="0" applyFont="1" applyBorder="1" applyAlignment="1" applyProtection="1">
      <alignment horizontal="left" wrapText="1"/>
      <protection locked="0"/>
    </xf>
    <xf numFmtId="0" fontId="10" fillId="0" borderId="18" xfId="0" applyFont="1" applyBorder="1" applyAlignment="1" applyProtection="1">
      <alignment horizontal="center"/>
      <protection locked="0"/>
    </xf>
    <xf numFmtId="0" fontId="26" fillId="0" borderId="18" xfId="0" applyFont="1" applyBorder="1" applyAlignment="1" applyProtection="1">
      <alignment horizontal="center"/>
      <protection locked="0"/>
    </xf>
    <xf numFmtId="0" fontId="15" fillId="0" borderId="18" xfId="0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left" vertical="center" wrapText="1"/>
    </xf>
    <xf numFmtId="0" fontId="35" fillId="0" borderId="18" xfId="0" applyFont="1" applyBorder="1" applyAlignment="1" applyProtection="1">
      <alignment horizontal="center" vertical="center" wrapText="1"/>
      <protection locked="0"/>
    </xf>
    <xf numFmtId="0" fontId="41" fillId="0" borderId="18" xfId="0" applyFont="1" applyBorder="1" applyAlignment="1" applyProtection="1">
      <alignment horizontal="center" vertical="center" wrapText="1"/>
      <protection locked="0"/>
    </xf>
    <xf numFmtId="0" fontId="0" fillId="0" borderId="21" xfId="0" applyBorder="1" applyAlignment="1">
      <alignment horizontal="left" vertical="center" wrapText="1"/>
    </xf>
    <xf numFmtId="0" fontId="0" fillId="0" borderId="22" xfId="0" applyBorder="1"/>
    <xf numFmtId="0" fontId="0" fillId="0" borderId="21" xfId="0" applyBorder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  <protection locked="0"/>
    </xf>
    <xf numFmtId="0" fontId="44" fillId="0" borderId="3" xfId="0" applyFont="1" applyBorder="1" applyAlignment="1" applyProtection="1">
      <alignment horizontal="center"/>
      <protection locked="0"/>
    </xf>
    <xf numFmtId="0" fontId="44" fillId="0" borderId="23" xfId="0" applyFont="1" applyBorder="1" applyAlignment="1" applyProtection="1">
      <alignment horizontal="center"/>
      <protection locked="0"/>
    </xf>
    <xf numFmtId="0" fontId="0" fillId="0" borderId="23" xfId="0" applyBorder="1" applyAlignment="1" applyProtection="1">
      <alignment horizontal="left" wrapText="1"/>
      <protection locked="0"/>
    </xf>
    <xf numFmtId="0" fontId="33" fillId="0" borderId="23" xfId="0" applyFont="1" applyBorder="1" applyAlignment="1" applyProtection="1">
      <alignment horizontal="left" wrapText="1"/>
      <protection locked="0"/>
    </xf>
    <xf numFmtId="0" fontId="43" fillId="8" borderId="24" xfId="0" applyFont="1" applyFill="1" applyBorder="1" applyAlignment="1" applyProtection="1">
      <alignment horizontal="center" wrapText="1"/>
      <protection locked="0"/>
    </xf>
    <xf numFmtId="0" fontId="43" fillId="8" borderId="25" xfId="0" applyFont="1" applyFill="1" applyBorder="1" applyAlignment="1" applyProtection="1">
      <alignment horizontal="center" wrapText="1"/>
      <protection locked="0"/>
    </xf>
    <xf numFmtId="0" fontId="43" fillId="6" borderId="14" xfId="0" applyFont="1" applyFill="1" applyBorder="1" applyAlignment="1" applyProtection="1">
      <alignment horizontal="center"/>
      <protection locked="0"/>
    </xf>
    <xf numFmtId="0" fontId="43" fillId="6" borderId="14" xfId="0" applyFont="1" applyFill="1" applyBorder="1" applyAlignment="1">
      <alignment horizontal="center"/>
    </xf>
    <xf numFmtId="0" fontId="43" fillId="2" borderId="14" xfId="0" applyFont="1" applyFill="1" applyBorder="1" applyAlignment="1" applyProtection="1">
      <alignment horizontal="center"/>
      <protection locked="0"/>
    </xf>
    <xf numFmtId="0" fontId="43" fillId="6" borderId="25" xfId="0" applyFont="1" applyFill="1" applyBorder="1" applyAlignment="1" applyProtection="1">
      <alignment horizontal="center"/>
      <protection locked="0"/>
    </xf>
    <xf numFmtId="0" fontId="10" fillId="0" borderId="23" xfId="0" applyFont="1" applyBorder="1" applyAlignment="1" applyProtection="1">
      <alignment horizontal="center"/>
      <protection locked="0"/>
    </xf>
    <xf numFmtId="0" fontId="26" fillId="0" borderId="23" xfId="0" applyFont="1" applyBorder="1" applyAlignment="1" applyProtection="1">
      <alignment horizontal="center"/>
      <protection locked="0"/>
    </xf>
    <xf numFmtId="0" fontId="15" fillId="0" borderId="23" xfId="0" applyFont="1" applyBorder="1" applyAlignment="1" applyProtection="1">
      <alignment horizontal="center"/>
      <protection locked="0"/>
    </xf>
    <xf numFmtId="0" fontId="0" fillId="0" borderId="23" xfId="0" applyBorder="1" applyAlignment="1">
      <alignment horizontal="left" vertical="center" wrapText="1"/>
    </xf>
    <xf numFmtId="0" fontId="35" fillId="0" borderId="23" xfId="0" applyFont="1" applyBorder="1" applyAlignment="1" applyProtection="1">
      <alignment horizontal="center" vertical="center" wrapText="1"/>
      <protection locked="0"/>
    </xf>
    <xf numFmtId="0" fontId="41" fillId="0" borderId="23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left" vertical="center" wrapText="1"/>
    </xf>
    <xf numFmtId="0" fontId="0" fillId="0" borderId="26" xfId="0" applyBorder="1"/>
    <xf numFmtId="0" fontId="0" fillId="0" borderId="2" xfId="0" applyBorder="1" applyAlignment="1" applyProtection="1">
      <alignment horizontal="center" vertical="center" wrapText="1"/>
      <protection locked="0"/>
    </xf>
    <xf numFmtId="0" fontId="27" fillId="0" borderId="13" xfId="0" applyFont="1" applyBorder="1" applyAlignment="1">
      <alignment horizontal="right" vertical="center" readingOrder="1"/>
    </xf>
    <xf numFmtId="0" fontId="0" fillId="0" borderId="6" xfId="0" applyBorder="1"/>
    <xf numFmtId="0" fontId="29" fillId="0" borderId="27" xfId="0" applyFont="1" applyBorder="1" applyAlignment="1">
      <alignment horizontal="left"/>
    </xf>
    <xf numFmtId="0" fontId="46" fillId="0" borderId="0" xfId="0" applyFont="1" applyAlignment="1">
      <alignment horizontal="left"/>
    </xf>
    <xf numFmtId="0" fontId="46" fillId="0" borderId="28" xfId="0" applyFont="1" applyBorder="1"/>
    <xf numFmtId="0" fontId="17" fillId="0" borderId="27" xfId="0" applyFont="1" applyBorder="1"/>
    <xf numFmtId="0" fontId="38" fillId="0" borderId="0" xfId="0" applyFont="1" applyAlignment="1">
      <alignment horizontal="center"/>
    </xf>
    <xf numFmtId="0" fontId="43" fillId="0" borderId="9" xfId="0" applyFont="1" applyBorder="1"/>
    <xf numFmtId="0" fontId="33" fillId="0" borderId="30" xfId="0" applyFont="1" applyBorder="1"/>
    <xf numFmtId="0" fontId="33" fillId="0" borderId="6" xfId="0" applyFont="1" applyBorder="1"/>
    <xf numFmtId="0" fontId="33" fillId="0" borderId="7" xfId="0" applyFont="1" applyBorder="1"/>
    <xf numFmtId="0" fontId="33" fillId="0" borderId="27" xfId="0" applyFont="1" applyBorder="1"/>
    <xf numFmtId="0" fontId="33" fillId="0" borderId="31" xfId="0" applyFont="1" applyBorder="1"/>
    <xf numFmtId="0" fontId="33" fillId="0" borderId="32" xfId="0" applyFont="1" applyBorder="1"/>
    <xf numFmtId="0" fontId="43" fillId="0" borderId="8" xfId="0" applyFont="1" applyBorder="1"/>
    <xf numFmtId="0" fontId="43" fillId="0" borderId="9" xfId="0" applyFont="1" applyBorder="1" applyAlignment="1">
      <alignment horizontal="center"/>
    </xf>
    <xf numFmtId="0" fontId="43" fillId="0" borderId="33" xfId="0" applyFont="1" applyBorder="1"/>
    <xf numFmtId="0" fontId="33" fillId="0" borderId="34" xfId="0" applyFont="1" applyBorder="1" applyAlignment="1">
      <alignment horizontal="center"/>
    </xf>
    <xf numFmtId="0" fontId="43" fillId="0" borderId="35" xfId="0" applyFont="1" applyBorder="1" applyAlignment="1">
      <alignment horizontal="center"/>
    </xf>
    <xf numFmtId="0" fontId="43" fillId="0" borderId="14" xfId="0" applyFont="1" applyBorder="1"/>
    <xf numFmtId="0" fontId="43" fillId="0" borderId="11" xfId="0" applyFont="1" applyBorder="1" applyAlignment="1">
      <alignment horizontal="center"/>
    </xf>
    <xf numFmtId="0" fontId="48" fillId="0" borderId="0" xfId="0" applyFont="1" applyAlignment="1">
      <alignment horizontal="center" vertical="center"/>
    </xf>
    <xf numFmtId="0" fontId="43" fillId="2" borderId="11" xfId="0" applyFont="1" applyFill="1" applyBorder="1" applyAlignment="1">
      <alignment horizontal="center"/>
    </xf>
    <xf numFmtId="0" fontId="43" fillId="0" borderId="12" xfId="0" applyFont="1" applyBorder="1" applyAlignment="1">
      <alignment horizontal="center"/>
    </xf>
    <xf numFmtId="0" fontId="43" fillId="0" borderId="20" xfId="0" applyFont="1" applyBorder="1"/>
    <xf numFmtId="0" fontId="33" fillId="0" borderId="36" xfId="0" applyFont="1" applyBorder="1"/>
    <xf numFmtId="0" fontId="33" fillId="0" borderId="37" xfId="0" applyFont="1" applyBorder="1"/>
    <xf numFmtId="0" fontId="43" fillId="0" borderId="38" xfId="0" applyFont="1" applyBorder="1" applyAlignment="1">
      <alignment horizontal="left"/>
    </xf>
    <xf numFmtId="0" fontId="33" fillId="0" borderId="1" xfId="0" applyFont="1" applyBorder="1"/>
    <xf numFmtId="0" fontId="33" fillId="0" borderId="39" xfId="0" applyFont="1" applyBorder="1"/>
    <xf numFmtId="0" fontId="43" fillId="0" borderId="38" xfId="0" applyFont="1" applyBorder="1" applyProtection="1">
      <protection locked="0"/>
    </xf>
    <xf numFmtId="0" fontId="33" fillId="0" borderId="1" xfId="0" applyFont="1" applyBorder="1" applyProtection="1">
      <protection locked="0"/>
    </xf>
    <xf numFmtId="0" fontId="33" fillId="0" borderId="39" xfId="0" applyFont="1" applyBorder="1" applyProtection="1">
      <protection locked="0"/>
    </xf>
    <xf numFmtId="0" fontId="39" fillId="0" borderId="14" xfId="0" applyFont="1" applyBorder="1"/>
    <xf numFmtId="0" fontId="39" fillId="0" borderId="3" xfId="0" applyFont="1" applyBorder="1" applyAlignment="1">
      <alignment horizontal="left" vertical="center"/>
    </xf>
    <xf numFmtId="0" fontId="39" fillId="0" borderId="3" xfId="0" applyFont="1" applyBorder="1" applyAlignment="1">
      <alignment horizontal="center" vertical="center"/>
    </xf>
    <xf numFmtId="0" fontId="33" fillId="0" borderId="10" xfId="0" applyFont="1" applyBorder="1"/>
    <xf numFmtId="0" fontId="39" fillId="0" borderId="14" xfId="0" applyFont="1" applyBorder="1" applyAlignment="1">
      <alignment horizontal="right"/>
    </xf>
    <xf numFmtId="0" fontId="43" fillId="0" borderId="30" xfId="0" applyFont="1" applyBorder="1"/>
    <xf numFmtId="0" fontId="49" fillId="0" borderId="14" xfId="0" applyFont="1" applyBorder="1" applyAlignment="1">
      <alignment horizontal="left"/>
    </xf>
    <xf numFmtId="0" fontId="33" fillId="0" borderId="3" xfId="0" applyFont="1" applyBorder="1"/>
    <xf numFmtId="0" fontId="33" fillId="0" borderId="14" xfId="0" applyFont="1" applyBorder="1" applyProtection="1">
      <protection locked="0"/>
    </xf>
    <xf numFmtId="0" fontId="33" fillId="0" borderId="3" xfId="0" applyFont="1" applyBorder="1" applyProtection="1">
      <protection locked="0"/>
    </xf>
    <xf numFmtId="0" fontId="33" fillId="0" borderId="10" xfId="0" applyFont="1" applyBorder="1" applyProtection="1">
      <protection locked="0"/>
    </xf>
    <xf numFmtId="0" fontId="33" fillId="0" borderId="30" xfId="0" applyFont="1" applyBorder="1" applyProtection="1">
      <protection locked="0"/>
    </xf>
    <xf numFmtId="0" fontId="33" fillId="0" borderId="6" xfId="0" applyFont="1" applyBorder="1" applyProtection="1">
      <protection locked="0"/>
    </xf>
    <xf numFmtId="0" fontId="33" fillId="0" borderId="7" xfId="0" applyFont="1" applyBorder="1" applyProtection="1">
      <protection locked="0"/>
    </xf>
    <xf numFmtId="0" fontId="33" fillId="0" borderId="5" xfId="0" applyFont="1" applyBorder="1"/>
    <xf numFmtId="0" fontId="33" fillId="0" borderId="13" xfId="0" applyFont="1" applyBorder="1"/>
    <xf numFmtId="0" fontId="33" fillId="0" borderId="40" xfId="0" applyFont="1" applyBorder="1"/>
    <xf numFmtId="0" fontId="33" fillId="0" borderId="41" xfId="0" applyFont="1" applyBorder="1"/>
    <xf numFmtId="164" fontId="33" fillId="0" borderId="0" xfId="0" applyNumberFormat="1" applyFont="1"/>
    <xf numFmtId="0" fontId="33" fillId="0" borderId="28" xfId="0" applyFont="1" applyBorder="1"/>
    <xf numFmtId="0" fontId="43" fillId="0" borderId="41" xfId="0" applyFont="1" applyBorder="1"/>
    <xf numFmtId="0" fontId="33" fillId="0" borderId="38" xfId="0" applyFont="1" applyBorder="1"/>
    <xf numFmtId="0" fontId="33" fillId="0" borderId="41" xfId="0" applyFont="1" applyBorder="1" applyProtection="1">
      <protection locked="0"/>
    </xf>
    <xf numFmtId="165" fontId="33" fillId="0" borderId="0" xfId="0" applyNumberFormat="1" applyFont="1" applyAlignment="1" applyProtection="1">
      <alignment horizontal="right"/>
      <protection locked="0"/>
    </xf>
    <xf numFmtId="0" fontId="33" fillId="0" borderId="0" xfId="0" applyFont="1" applyAlignment="1" applyProtection="1">
      <alignment horizontal="left"/>
      <protection locked="0"/>
    </xf>
    <xf numFmtId="0" fontId="33" fillId="0" borderId="0" xfId="0" applyFont="1" applyProtection="1">
      <protection locked="0"/>
    </xf>
    <xf numFmtId="0" fontId="33" fillId="0" borderId="28" xfId="0" applyFont="1" applyBorder="1" applyProtection="1">
      <protection locked="0"/>
    </xf>
    <xf numFmtId="0" fontId="43" fillId="0" borderId="0" xfId="0" applyFont="1" applyAlignment="1">
      <alignment horizontal="right"/>
    </xf>
    <xf numFmtId="164" fontId="15" fillId="0" borderId="1" xfId="0" applyNumberFormat="1" applyFont="1" applyBorder="1" applyAlignment="1" applyProtection="1">
      <alignment horizontal="center" vertical="center"/>
      <protection locked="0"/>
    </xf>
    <xf numFmtId="49" fontId="27" fillId="0" borderId="13" xfId="0" applyNumberFormat="1" applyFont="1" applyBorder="1" applyAlignment="1" applyProtection="1">
      <alignment horizontal="right" vertical="center" readingOrder="1"/>
      <protection locked="0"/>
    </xf>
    <xf numFmtId="49" fontId="29" fillId="0" borderId="27" xfId="0" applyNumberFormat="1" applyFont="1" applyBorder="1" applyAlignment="1" applyProtection="1">
      <alignment vertical="center" readingOrder="1"/>
      <protection locked="0"/>
    </xf>
    <xf numFmtId="0" fontId="10" fillId="0" borderId="0" xfId="0" applyFont="1" applyProtection="1">
      <protection locked="0"/>
    </xf>
    <xf numFmtId="0" fontId="50" fillId="0" borderId="0" xfId="0" applyFont="1" applyAlignment="1">
      <alignment horizontal="center" vertical="center"/>
    </xf>
    <xf numFmtId="49" fontId="29" fillId="0" borderId="0" xfId="0" applyNumberFormat="1" applyFont="1" applyAlignment="1" applyProtection="1">
      <alignment horizontal="left" vertical="center" readingOrder="1"/>
      <protection locked="0"/>
    </xf>
    <xf numFmtId="49" fontId="29" fillId="0" borderId="2" xfId="0" applyNumberFormat="1" applyFont="1" applyBorder="1" applyAlignment="1" applyProtection="1">
      <alignment horizontal="left" vertical="center" readingOrder="1"/>
      <protection locked="0"/>
    </xf>
    <xf numFmtId="0" fontId="36" fillId="0" borderId="2" xfId="0" applyFont="1" applyBorder="1" applyAlignment="1">
      <alignment horizontal="right"/>
    </xf>
    <xf numFmtId="0" fontId="51" fillId="0" borderId="2" xfId="0" applyFont="1" applyBorder="1" applyAlignment="1">
      <alignment horizontal="center" vertical="center"/>
    </xf>
    <xf numFmtId="0" fontId="43" fillId="0" borderId="0" xfId="0" applyFont="1" applyAlignment="1">
      <alignment wrapText="1"/>
    </xf>
    <xf numFmtId="0" fontId="36" fillId="0" borderId="0" xfId="0" applyFont="1" applyAlignment="1">
      <alignment wrapText="1"/>
    </xf>
    <xf numFmtId="0" fontId="36" fillId="0" borderId="0" xfId="0" applyFont="1"/>
    <xf numFmtId="166" fontId="17" fillId="9" borderId="9" xfId="0" applyNumberFormat="1" applyFont="1" applyFill="1" applyBorder="1" applyAlignment="1" applyProtection="1">
      <alignment horizontal="center" vertical="center"/>
      <protection locked="0"/>
    </xf>
    <xf numFmtId="0" fontId="50" fillId="0" borderId="0" xfId="0" applyFont="1" applyAlignment="1">
      <alignment horizontal="right" vertical="center"/>
    </xf>
    <xf numFmtId="0" fontId="38" fillId="0" borderId="2" xfId="0" applyFont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43" fillId="0" borderId="0" xfId="0" applyFont="1" applyAlignment="1">
      <alignment horizontal="center" wrapText="1"/>
    </xf>
    <xf numFmtId="0" fontId="41" fillId="10" borderId="5" xfId="0" applyFont="1" applyFill="1" applyBorder="1" applyAlignment="1">
      <alignment horizontal="center" wrapText="1"/>
    </xf>
    <xf numFmtId="0" fontId="35" fillId="10" borderId="19" xfId="0" applyFont="1" applyFill="1" applyBorder="1" applyAlignment="1">
      <alignment horizontal="center" vertical="center" wrapText="1"/>
    </xf>
    <xf numFmtId="0" fontId="35" fillId="10" borderId="42" xfId="0" applyFont="1" applyFill="1" applyBorder="1" applyAlignment="1">
      <alignment horizontal="center" vertical="center" wrapText="1"/>
    </xf>
    <xf numFmtId="0" fontId="52" fillId="10" borderId="22" xfId="0" applyFont="1" applyFill="1" applyBorder="1" applyAlignment="1">
      <alignment horizontal="center" wrapText="1"/>
    </xf>
    <xf numFmtId="0" fontId="53" fillId="8" borderId="18" xfId="0" applyFont="1" applyFill="1" applyBorder="1" applyAlignment="1" applyProtection="1">
      <alignment horizontal="center" wrapText="1"/>
      <protection locked="0"/>
    </xf>
    <xf numFmtId="0" fontId="52" fillId="8" borderId="18" xfId="0" applyFont="1" applyFill="1" applyBorder="1" applyAlignment="1" applyProtection="1">
      <alignment horizontal="center" wrapText="1"/>
      <protection locked="0"/>
    </xf>
    <xf numFmtId="0" fontId="52" fillId="8" borderId="18" xfId="0" applyFont="1" applyFill="1" applyBorder="1" applyAlignment="1" applyProtection="1">
      <alignment horizontal="left" vertical="center" wrapText="1"/>
      <protection locked="0"/>
    </xf>
    <xf numFmtId="0" fontId="43" fillId="11" borderId="18" xfId="0" applyFont="1" applyFill="1" applyBorder="1" applyAlignment="1" applyProtection="1">
      <alignment horizontal="center" wrapText="1"/>
      <protection locked="0"/>
    </xf>
    <xf numFmtId="0" fontId="43" fillId="11" borderId="18" xfId="0" applyFont="1" applyFill="1" applyBorder="1" applyAlignment="1" applyProtection="1">
      <alignment horizontal="center"/>
      <protection locked="0"/>
    </xf>
    <xf numFmtId="0" fontId="52" fillId="8" borderId="18" xfId="0" applyFont="1" applyFill="1" applyBorder="1" applyAlignment="1" applyProtection="1">
      <alignment horizontal="left" wrapText="1"/>
      <protection locked="0"/>
    </xf>
    <xf numFmtId="0" fontId="52" fillId="8" borderId="18" xfId="0" applyFont="1" applyFill="1" applyBorder="1" applyAlignment="1" applyProtection="1">
      <alignment horizontal="center"/>
      <protection locked="0"/>
    </xf>
    <xf numFmtId="0" fontId="52" fillId="8" borderId="18" xfId="0" applyFont="1" applyFill="1" applyBorder="1" applyAlignment="1">
      <alignment horizontal="left" wrapText="1"/>
    </xf>
    <xf numFmtId="0" fontId="52" fillId="8" borderId="21" xfId="0" applyFont="1" applyFill="1" applyBorder="1" applyAlignment="1">
      <alignment horizontal="left" wrapText="1"/>
    </xf>
    <xf numFmtId="0" fontId="53" fillId="8" borderId="18" xfId="0" applyFont="1" applyFill="1" applyBorder="1" applyAlignment="1">
      <alignment horizontal="center" wrapText="1"/>
    </xf>
    <xf numFmtId="0" fontId="52" fillId="8" borderId="21" xfId="0" applyFont="1" applyFill="1" applyBorder="1" applyAlignment="1" applyProtection="1">
      <alignment horizontal="center" wrapText="1"/>
      <protection locked="0"/>
    </xf>
    <xf numFmtId="0" fontId="43" fillId="0" borderId="0" xfId="0" applyFont="1" applyAlignment="1" applyProtection="1">
      <alignment horizontal="left" wrapText="1"/>
      <protection locked="0"/>
    </xf>
    <xf numFmtId="0" fontId="53" fillId="0" borderId="18" xfId="0" applyFont="1" applyBorder="1" applyAlignment="1" applyProtection="1">
      <alignment horizontal="center" wrapText="1"/>
      <protection locked="0"/>
    </xf>
    <xf numFmtId="0" fontId="52" fillId="0" borderId="18" xfId="0" applyFont="1" applyBorder="1" applyAlignment="1" applyProtection="1">
      <alignment horizontal="center" wrapText="1"/>
      <protection locked="0"/>
    </xf>
    <xf numFmtId="0" fontId="52" fillId="0" borderId="18" xfId="0" applyFont="1" applyBorder="1" applyAlignment="1" applyProtection="1">
      <alignment horizontal="left" vertical="center" wrapText="1"/>
      <protection locked="0"/>
    </xf>
    <xf numFmtId="0" fontId="52" fillId="0" borderId="18" xfId="0" applyFont="1" applyBorder="1" applyAlignment="1" applyProtection="1">
      <alignment horizontal="left" wrapText="1"/>
      <protection locked="0"/>
    </xf>
    <xf numFmtId="0" fontId="52" fillId="0" borderId="18" xfId="0" applyFont="1" applyBorder="1" applyAlignment="1" applyProtection="1">
      <alignment horizontal="center"/>
      <protection locked="0"/>
    </xf>
    <xf numFmtId="0" fontId="52" fillId="0" borderId="18" xfId="0" applyFont="1" applyBorder="1" applyAlignment="1">
      <alignment horizontal="left" wrapText="1"/>
    </xf>
    <xf numFmtId="0" fontId="52" fillId="0" borderId="21" xfId="0" applyFont="1" applyBorder="1" applyAlignment="1">
      <alignment horizontal="left" wrapText="1"/>
    </xf>
    <xf numFmtId="0" fontId="53" fillId="0" borderId="18" xfId="0" applyFont="1" applyBorder="1" applyAlignment="1">
      <alignment horizontal="center" wrapText="1"/>
    </xf>
    <xf numFmtId="0" fontId="52" fillId="0" borderId="21" xfId="0" applyFont="1" applyBorder="1" applyAlignment="1" applyProtection="1">
      <alignment horizontal="center" wrapText="1"/>
      <protection locked="0"/>
    </xf>
    <xf numFmtId="0" fontId="15" fillId="0" borderId="0" xfId="0" applyFont="1" applyAlignment="1" applyProtection="1">
      <alignment horizontal="center" wrapText="1"/>
      <protection locked="0"/>
    </xf>
    <xf numFmtId="0" fontId="36" fillId="0" borderId="2" xfId="0" applyFont="1" applyBorder="1" applyAlignment="1" applyProtection="1">
      <alignment horizontal="center" wrapText="1"/>
      <protection locked="0"/>
    </xf>
    <xf numFmtId="0" fontId="45" fillId="0" borderId="2" xfId="0" applyFont="1" applyBorder="1" applyAlignment="1" applyProtection="1">
      <alignment wrapText="1"/>
      <protection locked="0"/>
    </xf>
    <xf numFmtId="0" fontId="15" fillId="0" borderId="0" xfId="0" applyFont="1" applyAlignment="1">
      <alignment horizontal="center" wrapText="1"/>
    </xf>
    <xf numFmtId="0" fontId="43" fillId="0" borderId="2" xfId="0" applyFont="1" applyBorder="1" applyAlignment="1" applyProtection="1">
      <alignment horizontal="center" wrapText="1"/>
      <protection locked="0"/>
    </xf>
    <xf numFmtId="0" fontId="36" fillId="0" borderId="2" xfId="0" applyFont="1" applyBorder="1" applyAlignment="1" applyProtection="1">
      <alignment horizontal="center"/>
      <protection locked="0"/>
    </xf>
    <xf numFmtId="0" fontId="43" fillId="0" borderId="0" xfId="0" applyFont="1" applyAlignment="1">
      <alignment horizontal="left"/>
    </xf>
    <xf numFmtId="0" fontId="43" fillId="0" borderId="2" xfId="0" applyFont="1" applyBorder="1" applyAlignment="1" applyProtection="1">
      <alignment horizontal="center"/>
      <protection locked="0"/>
    </xf>
    <xf numFmtId="0" fontId="53" fillId="0" borderId="23" xfId="0" applyFont="1" applyBorder="1" applyAlignment="1" applyProtection="1">
      <alignment horizontal="center" wrapText="1"/>
      <protection locked="0"/>
    </xf>
    <xf numFmtId="0" fontId="52" fillId="0" borderId="23" xfId="0" applyFont="1" applyBorder="1" applyAlignment="1" applyProtection="1">
      <alignment horizontal="center" wrapText="1"/>
      <protection locked="0"/>
    </xf>
    <xf numFmtId="0" fontId="52" fillId="0" borderId="23" xfId="0" applyFont="1" applyBorder="1" applyAlignment="1" applyProtection="1">
      <alignment horizontal="left" vertical="center" wrapText="1"/>
      <protection locked="0"/>
    </xf>
    <xf numFmtId="0" fontId="43" fillId="11" borderId="23" xfId="0" applyFont="1" applyFill="1" applyBorder="1" applyAlignment="1" applyProtection="1">
      <alignment horizontal="center" wrapText="1"/>
      <protection locked="0"/>
    </xf>
    <xf numFmtId="0" fontId="43" fillId="11" borderId="23" xfId="0" applyFont="1" applyFill="1" applyBorder="1" applyAlignment="1" applyProtection="1">
      <alignment horizontal="center"/>
      <protection locked="0"/>
    </xf>
    <xf numFmtId="0" fontId="52" fillId="0" borderId="23" xfId="0" applyFont="1" applyBorder="1" applyAlignment="1" applyProtection="1">
      <alignment horizontal="left" wrapText="1"/>
      <protection locked="0"/>
    </xf>
    <xf numFmtId="0" fontId="52" fillId="0" borderId="23" xfId="0" applyFont="1" applyBorder="1" applyAlignment="1" applyProtection="1">
      <alignment horizontal="center"/>
      <protection locked="0"/>
    </xf>
    <xf numFmtId="0" fontId="52" fillId="0" borderId="23" xfId="0" applyFont="1" applyBorder="1" applyAlignment="1">
      <alignment horizontal="left" wrapText="1"/>
    </xf>
    <xf numFmtId="0" fontId="52" fillId="0" borderId="2" xfId="0" applyFont="1" applyBorder="1" applyAlignment="1">
      <alignment horizontal="left" wrapText="1"/>
    </xf>
    <xf numFmtId="0" fontId="53" fillId="0" borderId="23" xfId="0" applyFont="1" applyBorder="1" applyAlignment="1">
      <alignment horizontal="center" wrapText="1"/>
    </xf>
    <xf numFmtId="0" fontId="52" fillId="0" borderId="2" xfId="0" applyFont="1" applyBorder="1" applyAlignment="1" applyProtection="1">
      <alignment horizontal="center" wrapText="1"/>
      <protection locked="0"/>
    </xf>
    <xf numFmtId="0" fontId="55" fillId="0" borderId="13" xfId="0" applyFont="1" applyBorder="1" applyAlignment="1">
      <alignment horizontal="right" vertical="center" readingOrder="1"/>
    </xf>
    <xf numFmtId="0" fontId="39" fillId="0" borderId="27" xfId="0" applyFont="1" applyBorder="1" applyAlignment="1">
      <alignment vertical="center"/>
    </xf>
    <xf numFmtId="0" fontId="33" fillId="0" borderId="0" xfId="0" applyFont="1" applyAlignment="1">
      <alignment horizontal="center"/>
    </xf>
    <xf numFmtId="0" fontId="43" fillId="0" borderId="6" xfId="0" applyFont="1" applyBorder="1" applyAlignment="1">
      <alignment horizontal="center"/>
    </xf>
    <xf numFmtId="0" fontId="43" fillId="0" borderId="43" xfId="0" applyFont="1" applyBorder="1"/>
    <xf numFmtId="0" fontId="43" fillId="0" borderId="31" xfId="0" applyFont="1" applyBorder="1" applyAlignment="1">
      <alignment horizontal="center"/>
    </xf>
    <xf numFmtId="0" fontId="43" fillId="0" borderId="34" xfId="0" applyFont="1" applyBorder="1"/>
    <xf numFmtId="0" fontId="43" fillId="0" borderId="34" xfId="0" applyFont="1" applyBorder="1" applyAlignment="1">
      <alignment horizontal="center"/>
    </xf>
    <xf numFmtId="0" fontId="43" fillId="0" borderId="37" xfId="0" applyFont="1" applyBorder="1" applyAlignment="1">
      <alignment horizontal="center"/>
    </xf>
    <xf numFmtId="0" fontId="43" fillId="0" borderId="11" xfId="0" applyFont="1" applyBorder="1" applyAlignment="1">
      <alignment horizontal="left"/>
    </xf>
    <xf numFmtId="0" fontId="43" fillId="0" borderId="10" xfId="0" applyFont="1" applyBorder="1" applyAlignment="1">
      <alignment horizontal="center"/>
    </xf>
    <xf numFmtId="0" fontId="43" fillId="0" borderId="12" xfId="0" applyFont="1" applyBorder="1" applyAlignment="1">
      <alignment horizontal="left"/>
    </xf>
    <xf numFmtId="0" fontId="43" fillId="0" borderId="44" xfId="0" applyFont="1" applyBorder="1" applyAlignment="1">
      <alignment horizontal="center"/>
    </xf>
    <xf numFmtId="0" fontId="43" fillId="0" borderId="14" xfId="0" applyFont="1" applyBorder="1" applyAlignment="1">
      <alignment horizontal="left"/>
    </xf>
    <xf numFmtId="0" fontId="43" fillId="0" borderId="14" xfId="0" applyFont="1" applyBorder="1" applyProtection="1">
      <protection locked="0"/>
    </xf>
    <xf numFmtId="0" fontId="43" fillId="0" borderId="30" xfId="0" applyFont="1" applyBorder="1" applyProtection="1">
      <protection locked="0"/>
    </xf>
    <xf numFmtId="0" fontId="43" fillId="0" borderId="5" xfId="0" applyFont="1" applyBorder="1"/>
    <xf numFmtId="0" fontId="43" fillId="0" borderId="41" xfId="0" applyFont="1" applyBorder="1" applyProtection="1">
      <protection locked="0"/>
    </xf>
    <xf numFmtId="164" fontId="33" fillId="0" borderId="13" xfId="0" applyNumberFormat="1" applyFont="1" applyBorder="1"/>
    <xf numFmtId="0" fontId="17" fillId="9" borderId="9" xfId="0" applyFont="1" applyFill="1" applyBorder="1" applyAlignment="1" applyProtection="1">
      <alignment horizontal="center" vertical="center"/>
      <protection locked="0"/>
    </xf>
    <xf numFmtId="49" fontId="27" fillId="0" borderId="0" xfId="0" applyNumberFormat="1" applyFont="1" applyAlignment="1" applyProtection="1">
      <alignment horizontal="right" vertical="center" readingOrder="1"/>
      <protection locked="0"/>
    </xf>
    <xf numFmtId="49" fontId="29" fillId="0" borderId="0" xfId="0" applyNumberFormat="1" applyFont="1" applyAlignment="1" applyProtection="1">
      <alignment vertical="center" readingOrder="1"/>
      <protection locked="0"/>
    </xf>
    <xf numFmtId="0" fontId="51" fillId="0" borderId="0" xfId="0" applyFont="1"/>
    <xf numFmtId="0" fontId="39" fillId="0" borderId="0" xfId="0" applyFont="1" applyAlignment="1">
      <alignment horizontal="right" vertical="center"/>
    </xf>
    <xf numFmtId="0" fontId="39" fillId="0" borderId="0" xfId="0" applyFont="1" applyAlignment="1">
      <alignment horizontal="center"/>
    </xf>
    <xf numFmtId="0" fontId="36" fillId="0" borderId="0" xfId="0" applyFont="1" applyAlignment="1">
      <alignment horizontal="center" wrapText="1"/>
    </xf>
    <xf numFmtId="0" fontId="37" fillId="6" borderId="5" xfId="0" applyFont="1" applyFill="1" applyBorder="1" applyAlignment="1">
      <alignment horizontal="center" vertical="center" wrapText="1"/>
    </xf>
    <xf numFmtId="0" fontId="37" fillId="6" borderId="18" xfId="0" applyFont="1" applyFill="1" applyBorder="1" applyAlignment="1">
      <alignment horizontal="center" vertical="center" wrapText="1"/>
    </xf>
    <xf numFmtId="0" fontId="37" fillId="6" borderId="21" xfId="0" applyFont="1" applyFill="1" applyBorder="1" applyAlignment="1">
      <alignment horizontal="center" vertical="center"/>
    </xf>
    <xf numFmtId="0" fontId="37" fillId="11" borderId="0" xfId="0" applyFont="1" applyFill="1" applyAlignment="1">
      <alignment horizontal="center" vertical="center" wrapText="1"/>
    </xf>
    <xf numFmtId="0" fontId="44" fillId="11" borderId="0" xfId="0" applyFont="1" applyFill="1" applyAlignment="1">
      <alignment horizontal="center" vertical="center"/>
    </xf>
    <xf numFmtId="0" fontId="0" fillId="0" borderId="2" xfId="0" applyBorder="1"/>
    <xf numFmtId="0" fontId="56" fillId="8" borderId="18" xfId="0" applyFont="1" applyFill="1" applyBorder="1" applyAlignment="1" applyProtection="1">
      <alignment horizontal="center" wrapText="1"/>
      <protection locked="0"/>
    </xf>
    <xf numFmtId="0" fontId="56" fillId="8" borderId="18" xfId="0" applyFont="1" applyFill="1" applyBorder="1" applyAlignment="1" applyProtection="1">
      <alignment wrapText="1"/>
      <protection locked="0"/>
    </xf>
    <xf numFmtId="0" fontId="56" fillId="8" borderId="18" xfId="0" applyFont="1" applyFill="1" applyBorder="1" applyAlignment="1">
      <alignment wrapText="1"/>
    </xf>
    <xf numFmtId="0" fontId="56" fillId="8" borderId="21" xfId="0" applyFont="1" applyFill="1" applyBorder="1" applyAlignment="1">
      <alignment wrapText="1"/>
    </xf>
    <xf numFmtId="0" fontId="0" fillId="10" borderId="2" xfId="0" applyFill="1" applyBorder="1" applyAlignment="1">
      <alignment horizontal="center" wrapText="1"/>
    </xf>
    <xf numFmtId="0" fontId="56" fillId="0" borderId="0" xfId="0" applyFont="1" applyAlignment="1">
      <alignment wrapText="1"/>
    </xf>
    <xf numFmtId="0" fontId="56" fillId="0" borderId="18" xfId="0" applyFont="1" applyBorder="1" applyAlignment="1" applyProtection="1">
      <alignment horizontal="center" wrapText="1"/>
      <protection locked="0"/>
    </xf>
    <xf numFmtId="0" fontId="56" fillId="0" borderId="18" xfId="0" applyFont="1" applyBorder="1" applyAlignment="1" applyProtection="1">
      <alignment wrapText="1"/>
      <protection locked="0"/>
    </xf>
    <xf numFmtId="0" fontId="56" fillId="0" borderId="18" xfId="0" applyFont="1" applyBorder="1" applyAlignment="1">
      <alignment wrapText="1"/>
    </xf>
    <xf numFmtId="0" fontId="56" fillId="0" borderId="21" xfId="0" applyFont="1" applyBorder="1" applyAlignment="1">
      <alignment wrapText="1"/>
    </xf>
    <xf numFmtId="0" fontId="56" fillId="0" borderId="0" xfId="0" applyFont="1"/>
    <xf numFmtId="0" fontId="56" fillId="0" borderId="0" xfId="0" applyFont="1" applyProtection="1">
      <protection locked="0"/>
    </xf>
    <xf numFmtId="0" fontId="56" fillId="0" borderId="24" xfId="0" applyFont="1" applyBorder="1" applyAlignment="1" applyProtection="1">
      <alignment horizontal="center" wrapText="1"/>
      <protection locked="0"/>
    </xf>
    <xf numFmtId="0" fontId="56" fillId="0" borderId="24" xfId="0" applyFont="1" applyBorder="1" applyAlignment="1" applyProtection="1">
      <alignment wrapText="1"/>
      <protection locked="0"/>
    </xf>
    <xf numFmtId="0" fontId="56" fillId="0" borderId="24" xfId="0" applyFont="1" applyBorder="1" applyAlignment="1">
      <alignment wrapText="1"/>
    </xf>
    <xf numFmtId="0" fontId="56" fillId="0" borderId="45" xfId="0" applyFont="1" applyBorder="1" applyAlignment="1">
      <alignment wrapText="1"/>
    </xf>
    <xf numFmtId="0" fontId="0" fillId="10" borderId="21" xfId="0" applyFill="1" applyBorder="1" applyAlignment="1">
      <alignment horizontal="center" wrapText="1"/>
    </xf>
    <xf numFmtId="0" fontId="57" fillId="0" borderId="6" xfId="0" applyFont="1" applyBorder="1" applyAlignment="1">
      <alignment horizontal="right"/>
    </xf>
    <xf numFmtId="0" fontId="43" fillId="0" borderId="27" xfId="0" applyFont="1" applyBorder="1" applyAlignment="1">
      <alignment vertical="center"/>
    </xf>
    <xf numFmtId="0" fontId="33" fillId="0" borderId="31" xfId="0" applyFont="1" applyBorder="1" applyAlignment="1">
      <alignment horizontal="left"/>
    </xf>
    <xf numFmtId="0" fontId="43" fillId="0" borderId="46" xfId="0" applyFont="1" applyBorder="1"/>
    <xf numFmtId="0" fontId="43" fillId="0" borderId="46" xfId="0" applyFont="1" applyBorder="1" applyAlignment="1">
      <alignment horizontal="center"/>
    </xf>
    <xf numFmtId="0" fontId="43" fillId="0" borderId="40" xfId="0" applyFont="1" applyBorder="1" applyAlignment="1">
      <alignment horizontal="center"/>
    </xf>
    <xf numFmtId="0" fontId="43" fillId="0" borderId="32" xfId="0" applyFont="1" applyBorder="1" applyAlignment="1">
      <alignment horizontal="center"/>
    </xf>
    <xf numFmtId="0" fontId="43" fillId="0" borderId="11" xfId="0" applyFont="1" applyBorder="1"/>
    <xf numFmtId="0" fontId="43" fillId="0" borderId="5" xfId="0" applyFont="1" applyBorder="1" applyProtection="1">
      <protection locked="0"/>
    </xf>
    <xf numFmtId="164" fontId="33" fillId="0" borderId="13" xfId="0" applyNumberFormat="1" applyFont="1" applyBorder="1" applyProtection="1">
      <protection locked="0"/>
    </xf>
    <xf numFmtId="0" fontId="33" fillId="0" borderId="13" xfId="0" applyFont="1" applyBorder="1" applyProtection="1">
      <protection locked="0"/>
    </xf>
    <xf numFmtId="0" fontId="33" fillId="0" borderId="40" xfId="0" applyFont="1" applyBorder="1" applyProtection="1">
      <protection locked="0"/>
    </xf>
    <xf numFmtId="0" fontId="43" fillId="0" borderId="4" xfId="0" applyFont="1" applyBorder="1" applyAlignment="1">
      <alignment horizontal="left"/>
    </xf>
    <xf numFmtId="49" fontId="29" fillId="0" borderId="0" xfId="0" applyNumberFormat="1" applyFont="1" applyAlignment="1">
      <alignment horizontal="right" vertical="center" readingOrder="1"/>
    </xf>
    <xf numFmtId="49" fontId="29" fillId="9" borderId="9" xfId="0" applyNumberFormat="1" applyFont="1" applyFill="1" applyBorder="1" applyAlignment="1" applyProtection="1">
      <alignment horizontal="center" vertical="center" readingOrder="1"/>
      <protection locked="0"/>
    </xf>
    <xf numFmtId="3" fontId="36" fillId="0" borderId="2" xfId="0" applyNumberFormat="1" applyFont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1" fillId="0" borderId="0" xfId="0" applyFont="1" applyAlignment="1">
      <alignment horizontal="center" wrapText="1"/>
    </xf>
    <xf numFmtId="0" fontId="39" fillId="0" borderId="2" xfId="0" applyFont="1" applyBorder="1" applyAlignment="1">
      <alignment vertical="center"/>
    </xf>
    <xf numFmtId="0" fontId="37" fillId="6" borderId="21" xfId="0" applyFont="1" applyFill="1" applyBorder="1" applyAlignment="1">
      <alignment horizontal="center" vertical="center" wrapText="1"/>
    </xf>
    <xf numFmtId="0" fontId="37" fillId="11" borderId="18" xfId="0" applyFont="1" applyFill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/>
    </xf>
    <xf numFmtId="0" fontId="10" fillId="11" borderId="2" xfId="0" applyFont="1" applyFill="1" applyBorder="1" applyAlignment="1" applyProtection="1">
      <alignment horizontal="center"/>
      <protection locked="0"/>
    </xf>
    <xf numFmtId="0" fontId="43" fillId="11" borderId="2" xfId="0" applyFont="1" applyFill="1" applyBorder="1" applyAlignment="1" applyProtection="1">
      <alignment horizontal="center"/>
      <protection locked="0"/>
    </xf>
    <xf numFmtId="0" fontId="43" fillId="0" borderId="18" xfId="0" applyFont="1" applyBorder="1" applyProtection="1">
      <protection locked="0"/>
    </xf>
    <xf numFmtId="0" fontId="56" fillId="0" borderId="18" xfId="0" applyFont="1" applyBorder="1" applyProtection="1">
      <protection locked="0"/>
    </xf>
    <xf numFmtId="0" fontId="56" fillId="0" borderId="18" xfId="0" applyFont="1" applyBorder="1" applyAlignment="1" applyProtection="1">
      <alignment horizontal="center"/>
      <protection locked="0"/>
    </xf>
    <xf numFmtId="0" fontId="56" fillId="0" borderId="18" xfId="0" applyFont="1" applyBorder="1"/>
    <xf numFmtId="0" fontId="56" fillId="0" borderId="21" xfId="0" applyFont="1" applyBorder="1"/>
    <xf numFmtId="0" fontId="15" fillId="0" borderId="22" xfId="0" applyFont="1" applyBorder="1" applyAlignment="1">
      <alignment horizontal="center"/>
    </xf>
    <xf numFmtId="0" fontId="56" fillId="0" borderId="21" xfId="0" applyFont="1" applyBorder="1" applyProtection="1">
      <protection locked="0"/>
    </xf>
    <xf numFmtId="0" fontId="56" fillId="0" borderId="2" xfId="0" applyFont="1" applyBorder="1" applyProtection="1">
      <protection locked="0"/>
    </xf>
    <xf numFmtId="0" fontId="49" fillId="0" borderId="0" xfId="0" applyFont="1"/>
    <xf numFmtId="0" fontId="43" fillId="8" borderId="18" xfId="0" applyFont="1" applyFill="1" applyBorder="1" applyAlignment="1" applyProtection="1">
      <alignment horizontal="center"/>
      <protection locked="0"/>
    </xf>
    <xf numFmtId="0" fontId="43" fillId="8" borderId="18" xfId="0" applyFont="1" applyFill="1" applyBorder="1" applyProtection="1">
      <protection locked="0"/>
    </xf>
    <xf numFmtId="0" fontId="56" fillId="8" borderId="18" xfId="0" applyFont="1" applyFill="1" applyBorder="1" applyProtection="1">
      <protection locked="0"/>
    </xf>
    <xf numFmtId="0" fontId="56" fillId="8" borderId="18" xfId="0" applyFont="1" applyFill="1" applyBorder="1" applyAlignment="1" applyProtection="1">
      <alignment horizontal="center"/>
      <protection locked="0"/>
    </xf>
    <xf numFmtId="0" fontId="56" fillId="8" borderId="18" xfId="0" applyFont="1" applyFill="1" applyBorder="1"/>
    <xf numFmtId="0" fontId="56" fillId="8" borderId="21" xfId="0" applyFont="1" applyFill="1" applyBorder="1"/>
    <xf numFmtId="0" fontId="15" fillId="8" borderId="22" xfId="0" applyFont="1" applyFill="1" applyBorder="1" applyAlignment="1">
      <alignment horizontal="center"/>
    </xf>
    <xf numFmtId="0" fontId="56" fillId="8" borderId="21" xfId="0" applyFont="1" applyFill="1" applyBorder="1" applyProtection="1">
      <protection locked="0"/>
    </xf>
    <xf numFmtId="0" fontId="43" fillId="0" borderId="18" xfId="0" applyFont="1" applyBorder="1" applyAlignment="1" applyProtection="1">
      <alignment horizontal="center"/>
      <protection locked="0"/>
    </xf>
    <xf numFmtId="0" fontId="49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43" fillId="0" borderId="23" xfId="0" applyFont="1" applyBorder="1" applyAlignment="1" applyProtection="1">
      <alignment horizontal="center"/>
      <protection locked="0"/>
    </xf>
    <xf numFmtId="0" fontId="43" fillId="0" borderId="23" xfId="0" applyFont="1" applyBorder="1" applyProtection="1">
      <protection locked="0"/>
    </xf>
    <xf numFmtId="0" fontId="56" fillId="0" borderId="23" xfId="0" applyFont="1" applyBorder="1" applyProtection="1">
      <protection locked="0"/>
    </xf>
    <xf numFmtId="0" fontId="56" fillId="0" borderId="23" xfId="0" applyFont="1" applyBorder="1" applyAlignment="1" applyProtection="1">
      <alignment horizontal="center"/>
      <protection locked="0"/>
    </xf>
    <xf numFmtId="0" fontId="56" fillId="0" borderId="23" xfId="0" applyFont="1" applyBorder="1"/>
    <xf numFmtId="0" fontId="56" fillId="0" borderId="2" xfId="0" applyFont="1" applyBorder="1"/>
    <xf numFmtId="0" fontId="15" fillId="0" borderId="26" xfId="0" applyFont="1" applyBorder="1" applyAlignment="1">
      <alignment horizontal="center"/>
    </xf>
    <xf numFmtId="0" fontId="29" fillId="0" borderId="30" xfId="0" applyFont="1" applyBorder="1" applyAlignment="1">
      <alignment horizontal="left"/>
    </xf>
    <xf numFmtId="0" fontId="43" fillId="0" borderId="31" xfId="0" applyFont="1" applyBorder="1" applyAlignment="1">
      <alignment vertical="center"/>
    </xf>
    <xf numFmtId="0" fontId="43" fillId="0" borderId="9" xfId="0" applyFont="1" applyBorder="1" applyAlignment="1">
      <alignment vertical="center"/>
    </xf>
    <xf numFmtId="0" fontId="38" fillId="0" borderId="6" xfId="0" applyFont="1" applyBorder="1" applyAlignment="1">
      <alignment horizontal="center"/>
    </xf>
    <xf numFmtId="0" fontId="38" fillId="0" borderId="31" xfId="0" applyFont="1" applyBorder="1" applyAlignment="1">
      <alignment horizontal="center"/>
    </xf>
    <xf numFmtId="0" fontId="38" fillId="0" borderId="9" xfId="0" applyFont="1" applyBorder="1" applyAlignment="1">
      <alignment horizontal="center"/>
    </xf>
    <xf numFmtId="3" fontId="43" fillId="0" borderId="46" xfId="0" applyNumberFormat="1" applyFont="1" applyBorder="1" applyAlignment="1">
      <alignment horizontal="center"/>
    </xf>
    <xf numFmtId="0" fontId="38" fillId="0" borderId="46" xfId="0" applyFont="1" applyBorder="1" applyAlignment="1">
      <alignment horizontal="center"/>
    </xf>
    <xf numFmtId="0" fontId="43" fillId="0" borderId="27" xfId="0" applyFont="1" applyBorder="1"/>
    <xf numFmtId="3" fontId="43" fillId="0" borderId="9" xfId="0" applyNumberFormat="1" applyFont="1" applyBorder="1" applyAlignment="1">
      <alignment horizontal="center"/>
    </xf>
    <xf numFmtId="0" fontId="38" fillId="0" borderId="27" xfId="0" applyFont="1" applyBorder="1" applyAlignment="1">
      <alignment horizontal="center"/>
    </xf>
    <xf numFmtId="0" fontId="38" fillId="0" borderId="36" xfId="0" applyFont="1" applyBorder="1"/>
    <xf numFmtId="0" fontId="38" fillId="0" borderId="36" xfId="0" applyFont="1" applyBorder="1" applyAlignment="1">
      <alignment horizontal="left"/>
    </xf>
    <xf numFmtId="0" fontId="38" fillId="0" borderId="36" xfId="0" applyFont="1" applyBorder="1" applyAlignment="1">
      <alignment horizontal="left" vertical="center"/>
    </xf>
    <xf numFmtId="0" fontId="0" fillId="0" borderId="0" xfId="16" applyFont="1"/>
    <xf numFmtId="49" fontId="27" fillId="0" borderId="0" xfId="16" applyNumberFormat="1" applyFont="1" applyAlignment="1" applyProtection="1">
      <alignment horizontal="right" vertical="center" readingOrder="1"/>
      <protection locked="0"/>
    </xf>
    <xf numFmtId="0" fontId="17" fillId="0" borderId="6" xfId="16" applyFont="1" applyBorder="1" applyProtection="1">
      <protection locked="0"/>
    </xf>
    <xf numFmtId="0" fontId="0" fillId="0" borderId="6" xfId="16" applyFont="1" applyBorder="1" applyProtection="1">
      <protection locked="0"/>
    </xf>
    <xf numFmtId="0" fontId="0" fillId="0" borderId="0" xfId="16" applyFont="1" applyAlignment="1">
      <alignment horizontal="center"/>
    </xf>
    <xf numFmtId="49" fontId="29" fillId="0" borderId="27" xfId="16" applyNumberFormat="1" applyFont="1" applyBorder="1" applyAlignment="1" applyProtection="1">
      <alignment vertical="center" readingOrder="1"/>
      <protection locked="0"/>
    </xf>
    <xf numFmtId="49" fontId="29" fillId="0" borderId="0" xfId="16" applyNumberFormat="1" applyFont="1" applyAlignment="1" applyProtection="1">
      <alignment vertical="center" readingOrder="1"/>
      <protection locked="0"/>
    </xf>
    <xf numFmtId="49" fontId="29" fillId="0" borderId="0" xfId="16" applyNumberFormat="1" applyFont="1" applyAlignment="1" applyProtection="1">
      <alignment horizontal="left" vertical="center" readingOrder="1"/>
      <protection locked="0"/>
    </xf>
    <xf numFmtId="0" fontId="36" fillId="0" borderId="2" xfId="16" applyFont="1" applyBorder="1" applyAlignment="1">
      <alignment horizontal="right"/>
    </xf>
    <xf numFmtId="4" fontId="51" fillId="0" borderId="2" xfId="16" applyNumberFormat="1" applyFont="1" applyBorder="1" applyAlignment="1">
      <alignment horizontal="center" vertical="center"/>
    </xf>
    <xf numFmtId="3" fontId="51" fillId="0" borderId="2" xfId="16" applyNumberFormat="1" applyFont="1" applyBorder="1" applyAlignment="1">
      <alignment horizontal="center" vertical="center"/>
    </xf>
    <xf numFmtId="0" fontId="36" fillId="0" borderId="2" xfId="16" applyFont="1" applyBorder="1"/>
    <xf numFmtId="0" fontId="36" fillId="0" borderId="0" xfId="16" applyFont="1"/>
    <xf numFmtId="0" fontId="51" fillId="0" borderId="0" xfId="16" applyFont="1" applyAlignment="1">
      <alignment horizontal="center"/>
    </xf>
    <xf numFmtId="0" fontId="50" fillId="0" borderId="0" xfId="16" applyFont="1" applyAlignment="1">
      <alignment horizontal="center" vertical="center"/>
    </xf>
    <xf numFmtId="0" fontId="32" fillId="9" borderId="9" xfId="16" applyFont="1" applyFill="1" applyBorder="1" applyAlignment="1" applyProtection="1">
      <alignment horizontal="center" vertical="center"/>
      <protection locked="0"/>
    </xf>
    <xf numFmtId="0" fontId="0" fillId="0" borderId="0" xfId="16" applyFont="1" applyProtection="1">
      <protection locked="0"/>
    </xf>
    <xf numFmtId="0" fontId="0" fillId="0" borderId="2" xfId="16" applyFont="1" applyBorder="1"/>
    <xf numFmtId="0" fontId="51" fillId="0" borderId="0" xfId="16" applyFont="1" applyAlignment="1">
      <alignment horizontal="center" vertical="center"/>
    </xf>
    <xf numFmtId="0" fontId="39" fillId="0" borderId="0" xfId="16" applyFont="1" applyAlignment="1">
      <alignment horizontal="right" vertical="center"/>
    </xf>
    <xf numFmtId="0" fontId="39" fillId="0" borderId="0" xfId="16" applyFont="1" applyAlignment="1">
      <alignment horizontal="center"/>
    </xf>
    <xf numFmtId="0" fontId="36" fillId="0" borderId="0" xfId="16" applyFont="1" applyAlignment="1">
      <alignment horizontal="center" wrapText="1"/>
    </xf>
    <xf numFmtId="0" fontId="37" fillId="6" borderId="5" xfId="16" applyFont="1" applyFill="1" applyBorder="1" applyAlignment="1">
      <alignment horizontal="center" vertical="center" wrapText="1"/>
    </xf>
    <xf numFmtId="0" fontId="37" fillId="6" borderId="18" xfId="16" applyFont="1" applyFill="1" applyBorder="1" applyAlignment="1">
      <alignment horizontal="center" vertical="center" wrapText="1"/>
    </xf>
    <xf numFmtId="0" fontId="37" fillId="6" borderId="21" xfId="16" applyFont="1" applyFill="1" applyBorder="1" applyAlignment="1">
      <alignment horizontal="center" vertical="center"/>
    </xf>
    <xf numFmtId="0" fontId="37" fillId="11" borderId="0" xfId="16" applyFont="1" applyFill="1" applyAlignment="1">
      <alignment horizontal="center" vertical="center" wrapText="1"/>
    </xf>
    <xf numFmtId="0" fontId="44" fillId="11" borderId="0" xfId="16" applyFont="1" applyFill="1" applyAlignment="1">
      <alignment horizontal="center" vertical="center"/>
    </xf>
    <xf numFmtId="0" fontId="39" fillId="0" borderId="0" xfId="16" applyFont="1" applyAlignment="1" applyProtection="1">
      <alignment horizontal="left" wrapText="1"/>
      <protection locked="0"/>
    </xf>
    <xf numFmtId="0" fontId="56" fillId="8" borderId="18" xfId="16" applyFont="1" applyFill="1" applyBorder="1" applyAlignment="1" applyProtection="1">
      <alignment horizontal="center" wrapText="1"/>
      <protection locked="0"/>
    </xf>
    <xf numFmtId="0" fontId="56" fillId="8" borderId="18" xfId="16" applyFont="1" applyFill="1" applyBorder="1" applyAlignment="1" applyProtection="1">
      <alignment wrapText="1"/>
      <protection locked="0"/>
    </xf>
    <xf numFmtId="4" fontId="43" fillId="11" borderId="18" xfId="16" applyNumberFormat="1" applyFont="1" applyFill="1" applyBorder="1" applyAlignment="1" applyProtection="1">
      <alignment horizontal="center" wrapText="1"/>
      <protection locked="0"/>
    </xf>
    <xf numFmtId="0" fontId="43" fillId="11" borderId="18" xfId="16" applyFont="1" applyFill="1" applyBorder="1" applyAlignment="1" applyProtection="1">
      <alignment horizontal="center" wrapText="1"/>
      <protection locked="0"/>
    </xf>
    <xf numFmtId="0" fontId="56" fillId="8" borderId="18" xfId="16" applyFont="1" applyFill="1" applyBorder="1" applyAlignment="1">
      <alignment wrapText="1"/>
    </xf>
    <xf numFmtId="0" fontId="56" fillId="8" borderId="21" xfId="16" applyFont="1" applyFill="1" applyBorder="1" applyAlignment="1">
      <alignment wrapText="1"/>
    </xf>
    <xf numFmtId="0" fontId="0" fillId="10" borderId="2" xfId="16" applyFont="1" applyFill="1" applyBorder="1" applyAlignment="1">
      <alignment horizontal="center" wrapText="1"/>
    </xf>
    <xf numFmtId="0" fontId="56" fillId="8" borderId="21" xfId="16" applyFont="1" applyFill="1" applyBorder="1" applyAlignment="1" applyProtection="1">
      <alignment horizontal="center" wrapText="1"/>
      <protection locked="0"/>
    </xf>
    <xf numFmtId="0" fontId="56" fillId="0" borderId="0" xfId="16" applyFont="1" applyAlignment="1">
      <alignment wrapText="1"/>
    </xf>
    <xf numFmtId="0" fontId="36" fillId="0" borderId="0" xfId="16" applyFont="1" applyAlignment="1" applyProtection="1">
      <alignment horizontal="center"/>
      <protection locked="0"/>
    </xf>
    <xf numFmtId="0" fontId="45" fillId="0" borderId="2" xfId="16" applyFont="1" applyBorder="1" applyProtection="1">
      <protection locked="0"/>
    </xf>
    <xf numFmtId="0" fontId="15" fillId="0" borderId="0" xfId="16" applyFont="1" applyAlignment="1" applyProtection="1">
      <alignment horizontal="center"/>
      <protection locked="0"/>
    </xf>
    <xf numFmtId="0" fontId="49" fillId="0" borderId="0" xfId="16" applyFont="1"/>
    <xf numFmtId="0" fontId="56" fillId="0" borderId="18" xfId="16" applyFont="1" applyBorder="1" applyAlignment="1" applyProtection="1">
      <alignment horizontal="center" wrapText="1"/>
      <protection locked="0"/>
    </xf>
    <xf numFmtId="0" fontId="56" fillId="0" borderId="18" xfId="16" applyFont="1" applyBorder="1" applyAlignment="1" applyProtection="1">
      <alignment wrapText="1"/>
      <protection locked="0"/>
    </xf>
    <xf numFmtId="0" fontId="56" fillId="0" borderId="18" xfId="16" applyFont="1" applyBorder="1" applyAlignment="1">
      <alignment wrapText="1"/>
    </xf>
    <xf numFmtId="0" fontId="56" fillId="0" borderId="21" xfId="16" applyFont="1" applyBorder="1" applyAlignment="1">
      <alignment wrapText="1"/>
    </xf>
    <xf numFmtId="0" fontId="56" fillId="0" borderId="21" xfId="16" applyFont="1" applyBorder="1" applyAlignment="1" applyProtection="1">
      <alignment horizontal="center" wrapText="1"/>
      <protection locked="0"/>
    </xf>
    <xf numFmtId="0" fontId="43" fillId="0" borderId="0" xfId="16" applyFont="1" applyAlignment="1" applyProtection="1">
      <alignment horizontal="center"/>
      <protection locked="0"/>
    </xf>
    <xf numFmtId="0" fontId="56" fillId="0" borderId="0" xfId="16" applyFont="1"/>
    <xf numFmtId="0" fontId="56" fillId="0" borderId="0" xfId="16" applyFont="1" applyProtection="1">
      <protection locked="0"/>
    </xf>
    <xf numFmtId="0" fontId="56" fillId="0" borderId="24" xfId="16" applyFont="1" applyBorder="1" applyAlignment="1" applyProtection="1">
      <alignment horizontal="center" wrapText="1"/>
      <protection locked="0"/>
    </xf>
    <xf numFmtId="0" fontId="56" fillId="0" borderId="24" xfId="16" applyFont="1" applyBorder="1" applyAlignment="1" applyProtection="1">
      <alignment wrapText="1"/>
      <protection locked="0"/>
    </xf>
    <xf numFmtId="4" fontId="43" fillId="11" borderId="24" xfId="16" applyNumberFormat="1" applyFont="1" applyFill="1" applyBorder="1" applyAlignment="1" applyProtection="1">
      <alignment horizontal="center" wrapText="1"/>
      <protection locked="0"/>
    </xf>
    <xf numFmtId="0" fontId="43" fillId="11" borderId="24" xfId="16" applyFont="1" applyFill="1" applyBorder="1" applyAlignment="1" applyProtection="1">
      <alignment horizontal="center" wrapText="1"/>
      <protection locked="0"/>
    </xf>
    <xf numFmtId="0" fontId="56" fillId="0" borderId="24" xfId="16" applyFont="1" applyBorder="1" applyAlignment="1">
      <alignment wrapText="1"/>
    </xf>
    <xf numFmtId="0" fontId="56" fillId="0" borderId="45" xfId="16" applyFont="1" applyBorder="1" applyAlignment="1">
      <alignment wrapText="1"/>
    </xf>
    <xf numFmtId="0" fontId="0" fillId="10" borderId="21" xfId="16" applyFont="1" applyFill="1" applyBorder="1" applyAlignment="1">
      <alignment horizontal="center" wrapText="1"/>
    </xf>
    <xf numFmtId="0" fontId="56" fillId="0" borderId="45" xfId="16" applyFont="1" applyBorder="1" applyAlignment="1" applyProtection="1">
      <alignment horizontal="center" wrapText="1"/>
      <protection locked="0"/>
    </xf>
    <xf numFmtId="0" fontId="43" fillId="0" borderId="0" xfId="16" applyFont="1"/>
    <xf numFmtId="0" fontId="55" fillId="0" borderId="13" xfId="16" applyFont="1" applyBorder="1" applyAlignment="1">
      <alignment horizontal="right" vertical="center" readingOrder="1"/>
    </xf>
    <xf numFmtId="0" fontId="0" fillId="0" borderId="6" xfId="16" applyFont="1" applyBorder="1"/>
    <xf numFmtId="0" fontId="29" fillId="0" borderId="27" xfId="16" applyFont="1" applyBorder="1" applyAlignment="1">
      <alignment horizontal="left"/>
    </xf>
    <xf numFmtId="0" fontId="33" fillId="0" borderId="0" xfId="16" applyFont="1"/>
    <xf numFmtId="0" fontId="46" fillId="0" borderId="28" xfId="16" applyFont="1" applyBorder="1"/>
    <xf numFmtId="0" fontId="43" fillId="0" borderId="27" xfId="16" applyFont="1" applyBorder="1" applyAlignment="1">
      <alignment vertical="center"/>
    </xf>
    <xf numFmtId="0" fontId="49" fillId="0" borderId="0" xfId="16" applyFont="1" applyAlignment="1">
      <alignment horizontal="center"/>
    </xf>
    <xf numFmtId="0" fontId="43" fillId="0" borderId="9" xfId="16" applyFont="1" applyBorder="1"/>
    <xf numFmtId="0" fontId="33" fillId="0" borderId="6" xfId="16" applyFont="1" applyBorder="1"/>
    <xf numFmtId="0" fontId="33" fillId="0" borderId="7" xfId="16" applyFont="1" applyBorder="1"/>
    <xf numFmtId="0" fontId="33" fillId="0" borderId="31" xfId="16" applyFont="1" applyBorder="1"/>
    <xf numFmtId="0" fontId="33" fillId="0" borderId="32" xfId="16" applyFont="1" applyBorder="1"/>
    <xf numFmtId="0" fontId="33" fillId="0" borderId="31" xfId="16" applyFont="1" applyBorder="1" applyAlignment="1">
      <alignment horizontal="left"/>
    </xf>
    <xf numFmtId="0" fontId="43" fillId="0" borderId="46" xfId="16" applyFont="1" applyBorder="1"/>
    <xf numFmtId="0" fontId="43" fillId="0" borderId="46" xfId="16" applyFont="1" applyBorder="1" applyAlignment="1">
      <alignment horizontal="center"/>
    </xf>
    <xf numFmtId="0" fontId="43" fillId="0" borderId="40" xfId="16" applyFont="1" applyBorder="1" applyAlignment="1">
      <alignment horizontal="center"/>
    </xf>
    <xf numFmtId="4" fontId="43" fillId="0" borderId="9" xfId="16" applyNumberFormat="1" applyFont="1" applyBorder="1" applyAlignment="1">
      <alignment horizontal="center"/>
    </xf>
    <xf numFmtId="0" fontId="43" fillId="0" borderId="9" xfId="16" applyFont="1" applyBorder="1" applyAlignment="1">
      <alignment horizontal="center"/>
    </xf>
    <xf numFmtId="0" fontId="43" fillId="0" borderId="32" xfId="16" applyFont="1" applyBorder="1" applyAlignment="1">
      <alignment horizontal="center"/>
    </xf>
    <xf numFmtId="0" fontId="43" fillId="0" borderId="13" xfId="16" applyFont="1" applyBorder="1" applyAlignment="1">
      <alignment horizontal="center"/>
    </xf>
    <xf numFmtId="0" fontId="43" fillId="0" borderId="33" xfId="16" applyFont="1" applyBorder="1"/>
    <xf numFmtId="0" fontId="33" fillId="0" borderId="36" xfId="16" applyFont="1" applyBorder="1"/>
    <xf numFmtId="0" fontId="33" fillId="0" borderId="37" xfId="16" applyFont="1" applyBorder="1"/>
    <xf numFmtId="0" fontId="43" fillId="0" borderId="14" xfId="16" applyFont="1" applyBorder="1" applyAlignment="1">
      <alignment horizontal="left"/>
    </xf>
    <xf numFmtId="0" fontId="33" fillId="0" borderId="3" xfId="16" applyFont="1" applyBorder="1"/>
    <xf numFmtId="0" fontId="33" fillId="0" borderId="10" xfId="16" applyFont="1" applyBorder="1"/>
    <xf numFmtId="0" fontId="43" fillId="0" borderId="14" xfId="16" applyFont="1" applyBorder="1" applyProtection="1">
      <protection locked="0"/>
    </xf>
    <xf numFmtId="0" fontId="33" fillId="0" borderId="3" xfId="16" applyFont="1" applyBorder="1" applyProtection="1">
      <protection locked="0"/>
    </xf>
    <xf numFmtId="0" fontId="33" fillId="0" borderId="10" xfId="16" applyFont="1" applyBorder="1" applyProtection="1">
      <protection locked="0"/>
    </xf>
    <xf numFmtId="0" fontId="43" fillId="0" borderId="30" xfId="16" applyFont="1" applyBorder="1" applyProtection="1">
      <protection locked="0"/>
    </xf>
    <xf numFmtId="0" fontId="33" fillId="0" borderId="6" xfId="16" applyFont="1" applyBorder="1" applyProtection="1">
      <protection locked="0"/>
    </xf>
    <xf numFmtId="0" fontId="33" fillId="0" borderId="7" xfId="16" applyFont="1" applyBorder="1" applyProtection="1">
      <protection locked="0"/>
    </xf>
    <xf numFmtId="0" fontId="33" fillId="0" borderId="5" xfId="16" applyFont="1" applyBorder="1"/>
    <xf numFmtId="0" fontId="33" fillId="0" borderId="13" xfId="16" applyFont="1" applyBorder="1"/>
    <xf numFmtId="0" fontId="33" fillId="0" borderId="40" xfId="16" applyFont="1" applyBorder="1"/>
    <xf numFmtId="0" fontId="43" fillId="0" borderId="41" xfId="16" applyFont="1" applyBorder="1"/>
    <xf numFmtId="0" fontId="33" fillId="0" borderId="0" xfId="16" applyFont="1" applyAlignment="1">
      <alignment horizontal="center"/>
    </xf>
    <xf numFmtId="0" fontId="33" fillId="0" borderId="28" xfId="16" applyFont="1" applyBorder="1"/>
    <xf numFmtId="0" fontId="43" fillId="0" borderId="30" xfId="16" applyFont="1" applyBorder="1"/>
    <xf numFmtId="0" fontId="43" fillId="0" borderId="41" xfId="16" applyFont="1" applyBorder="1" applyProtection="1">
      <protection locked="0"/>
    </xf>
    <xf numFmtId="0" fontId="33" fillId="0" borderId="0" xfId="16" applyFont="1" applyProtection="1">
      <protection locked="0"/>
    </xf>
    <xf numFmtId="0" fontId="33" fillId="0" borderId="28" xfId="16" applyFont="1" applyBorder="1" applyProtection="1">
      <protection locked="0"/>
    </xf>
    <xf numFmtId="0" fontId="43" fillId="0" borderId="5" xfId="16" applyFont="1" applyBorder="1" applyProtection="1">
      <protection locked="0"/>
    </xf>
    <xf numFmtId="164" fontId="33" fillId="0" borderId="13" xfId="16" applyNumberFormat="1" applyFont="1" applyBorder="1" applyProtection="1">
      <protection locked="0"/>
    </xf>
    <xf numFmtId="0" fontId="33" fillId="0" borderId="13" xfId="16" applyFont="1" applyBorder="1" applyProtection="1">
      <protection locked="0"/>
    </xf>
    <xf numFmtId="0" fontId="33" fillId="0" borderId="40" xfId="16" applyFont="1" applyBorder="1" applyProtection="1">
      <protection locked="0"/>
    </xf>
    <xf numFmtId="0" fontId="33" fillId="0" borderId="1" xfId="16" applyFont="1" applyBorder="1"/>
    <xf numFmtId="0" fontId="43" fillId="0" borderId="4" xfId="16" applyFont="1" applyBorder="1" applyAlignment="1">
      <alignment horizontal="left" vertical="center"/>
    </xf>
    <xf numFmtId="164" fontId="15" fillId="0" borderId="1" xfId="16" applyNumberFormat="1" applyFont="1" applyBorder="1" applyAlignment="1" applyProtection="1">
      <alignment horizontal="center" vertical="center"/>
      <protection locked="0"/>
    </xf>
    <xf numFmtId="0" fontId="33" fillId="0" borderId="41" xfId="16" applyFont="1" applyBorder="1"/>
    <xf numFmtId="0" fontId="33" fillId="0" borderId="30" xfId="16" applyFont="1" applyBorder="1"/>
    <xf numFmtId="0" fontId="55" fillId="0" borderId="0" xfId="0" applyFont="1" applyAlignment="1">
      <alignment horizontal="right" vertical="center" readingOrder="1"/>
    </xf>
    <xf numFmtId="0" fontId="15" fillId="0" borderId="6" xfId="0" applyFont="1" applyBorder="1" applyProtection="1">
      <protection locked="0"/>
    </xf>
    <xf numFmtId="0" fontId="32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30" fillId="0" borderId="0" xfId="15" applyFont="1" applyAlignment="1">
      <alignment horizontal="center" vertical="center"/>
    </xf>
    <xf numFmtId="0" fontId="15" fillId="0" borderId="0" xfId="0" applyFont="1" applyProtection="1">
      <protection locked="0"/>
    </xf>
    <xf numFmtId="0" fontId="17" fillId="0" borderId="0" xfId="0" applyFont="1"/>
    <xf numFmtId="0" fontId="17" fillId="0" borderId="0" xfId="0" applyFont="1" applyProtection="1">
      <protection locked="0"/>
    </xf>
    <xf numFmtId="0" fontId="17" fillId="0" borderId="0" xfId="0" applyFont="1" applyAlignment="1" applyProtection="1">
      <alignment horizontal="center" wrapText="1"/>
      <protection locked="0"/>
    </xf>
    <xf numFmtId="0" fontId="17" fillId="0" borderId="0" xfId="0" applyFont="1" applyAlignment="1" applyProtection="1">
      <alignment vertical="center"/>
      <protection locked="0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/>
    </xf>
    <xf numFmtId="0" fontId="15" fillId="0" borderId="0" xfId="0" applyFont="1" applyAlignment="1">
      <alignment vertical="top" wrapText="1"/>
    </xf>
    <xf numFmtId="0" fontId="8" fillId="0" borderId="0" xfId="15"/>
    <xf numFmtId="0" fontId="59" fillId="0" borderId="0" xfId="0" applyFont="1" applyProtection="1">
      <protection locked="0"/>
    </xf>
    <xf numFmtId="0" fontId="61" fillId="0" borderId="0" xfId="0" applyFont="1" applyProtection="1">
      <protection locked="0"/>
    </xf>
    <xf numFmtId="0" fontId="62" fillId="0" borderId="0" xfId="0" applyFont="1" applyProtection="1">
      <protection locked="0"/>
    </xf>
    <xf numFmtId="0" fontId="16" fillId="0" borderId="0" xfId="0" applyFont="1" applyAlignment="1">
      <alignment horizontal="left"/>
    </xf>
    <xf numFmtId="0" fontId="63" fillId="5" borderId="2" xfId="15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65" fillId="0" borderId="48" xfId="0" applyFont="1" applyBorder="1"/>
    <xf numFmtId="0" fontId="26" fillId="0" borderId="0" xfId="0" applyFont="1" applyAlignment="1">
      <alignment wrapText="1"/>
    </xf>
    <xf numFmtId="0" fontId="69" fillId="0" borderId="0" xfId="15" applyFont="1"/>
    <xf numFmtId="0" fontId="56" fillId="8" borderId="21" xfId="0" applyFont="1" applyFill="1" applyBorder="1" applyAlignment="1" applyProtection="1">
      <alignment horizontal="center" wrapText="1"/>
      <protection locked="0"/>
    </xf>
    <xf numFmtId="0" fontId="56" fillId="0" borderId="21" xfId="0" applyFont="1" applyBorder="1" applyAlignment="1" applyProtection="1">
      <alignment horizontal="center" wrapText="1"/>
      <protection locked="0"/>
    </xf>
    <xf numFmtId="0" fontId="56" fillId="0" borderId="45" xfId="0" applyFont="1" applyBorder="1" applyAlignment="1" applyProtection="1">
      <alignment horizontal="center" wrapText="1"/>
      <protection locked="0"/>
    </xf>
    <xf numFmtId="0" fontId="58" fillId="0" borderId="47" xfId="0" applyFont="1" applyBorder="1"/>
    <xf numFmtId="0" fontId="60" fillId="0" borderId="47" xfId="0" applyFont="1" applyBorder="1"/>
    <xf numFmtId="0" fontId="24" fillId="0" borderId="0" xfId="15" applyFont="1"/>
    <xf numFmtId="0" fontId="71" fillId="0" borderId="0" xfId="15" applyFont="1"/>
    <xf numFmtId="0" fontId="0" fillId="0" borderId="49" xfId="0" pivotButton="1" applyBorder="1" applyAlignment="1">
      <alignment horizontal="center" vertical="top" wrapText="1"/>
    </xf>
    <xf numFmtId="0" fontId="0" fillId="0" borderId="50" xfId="0" applyBorder="1" applyAlignment="1">
      <alignment horizontal="center" vertical="top" wrapText="1"/>
    </xf>
    <xf numFmtId="0" fontId="0" fillId="0" borderId="51" xfId="0" pivotButton="1" applyBorder="1" applyAlignment="1">
      <alignment wrapText="1"/>
    </xf>
    <xf numFmtId="0" fontId="0" fillId="0" borderId="49" xfId="0" applyBorder="1" applyAlignment="1">
      <alignment wrapText="1"/>
    </xf>
    <xf numFmtId="0" fontId="0" fillId="0" borderId="53" xfId="0" applyBorder="1" applyAlignment="1">
      <alignment wrapText="1"/>
    </xf>
    <xf numFmtId="0" fontId="0" fillId="0" borderId="52" xfId="0" applyBorder="1" applyAlignment="1">
      <alignment horizontal="center" vertical="top" wrapText="1"/>
    </xf>
    <xf numFmtId="0" fontId="3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56" fillId="0" borderId="4" xfId="0" applyFont="1" applyBorder="1" applyAlignment="1">
      <alignment horizontal="center" wrapText="1"/>
    </xf>
    <xf numFmtId="0" fontId="56" fillId="0" borderId="0" xfId="0" applyFont="1" applyAlignment="1">
      <alignment horizontal="center" wrapText="1"/>
    </xf>
    <xf numFmtId="0" fontId="0" fillId="0" borderId="0" xfId="0"/>
    <xf numFmtId="0" fontId="0" fillId="0" borderId="13" xfId="0" applyBorder="1"/>
    <xf numFmtId="0" fontId="36" fillId="0" borderId="15" xfId="0" applyFont="1" applyBorder="1" applyAlignment="1">
      <alignment horizontal="center"/>
    </xf>
    <xf numFmtId="0" fontId="39" fillId="0" borderId="2" xfId="0" applyFont="1" applyBorder="1" applyAlignment="1">
      <alignment horizontal="center" vertical="center"/>
    </xf>
    <xf numFmtId="0" fontId="47" fillId="0" borderId="29" xfId="0" applyFont="1" applyBorder="1" applyAlignment="1" applyProtection="1">
      <alignment horizontal="center"/>
      <protection locked="0"/>
    </xf>
    <xf numFmtId="0" fontId="39" fillId="0" borderId="10" xfId="0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39" fillId="0" borderId="2" xfId="0" applyFont="1" applyBorder="1" applyAlignment="1">
      <alignment horizontal="center" vertical="center" wrapText="1"/>
    </xf>
    <xf numFmtId="0" fontId="38" fillId="0" borderId="29" xfId="0" applyFont="1" applyBorder="1" applyAlignment="1" applyProtection="1">
      <alignment horizontal="center"/>
      <protection locked="0"/>
    </xf>
    <xf numFmtId="0" fontId="51" fillId="0" borderId="0" xfId="0" applyFont="1" applyAlignment="1">
      <alignment horizontal="center"/>
    </xf>
    <xf numFmtId="0" fontId="38" fillId="0" borderId="29" xfId="0" applyFont="1" applyBorder="1" applyAlignment="1" applyProtection="1">
      <alignment horizontal="center" vertical="center"/>
      <protection locked="0"/>
    </xf>
    <xf numFmtId="0" fontId="38" fillId="0" borderId="28" xfId="0" applyFont="1" applyBorder="1" applyAlignment="1">
      <alignment horizontal="left"/>
    </xf>
    <xf numFmtId="0" fontId="51" fillId="0" borderId="0" xfId="16" applyFont="1" applyAlignment="1">
      <alignment horizontal="center"/>
    </xf>
    <xf numFmtId="0" fontId="39" fillId="0" borderId="2" xfId="16" applyFont="1" applyBorder="1" applyAlignment="1">
      <alignment horizontal="center" vertical="center"/>
    </xf>
    <xf numFmtId="0" fontId="47" fillId="0" borderId="29" xfId="16" applyFont="1" applyBorder="1" applyAlignment="1" applyProtection="1">
      <alignment horizontal="center" vertical="center"/>
      <protection locked="0"/>
    </xf>
    <xf numFmtId="0" fontId="43" fillId="0" borderId="28" xfId="16" applyFont="1" applyBorder="1" applyAlignment="1">
      <alignment horizontal="left"/>
    </xf>
    <xf numFmtId="0" fontId="26" fillId="0" borderId="0" xfId="0" applyFont="1" applyAlignment="1">
      <alignment horizontal="center" wrapText="1"/>
    </xf>
    <xf numFmtId="0" fontId="64" fillId="0" borderId="0" xfId="0" applyFont="1" applyAlignment="1">
      <alignment horizontal="left" wrapText="1"/>
    </xf>
    <xf numFmtId="0" fontId="66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50" xfId="0" applyNumberFormat="1" applyBorder="1" applyAlignment="1">
      <alignment horizontal="center" wrapText="1"/>
    </xf>
  </cellXfs>
  <cellStyles count="19">
    <cellStyle name="cf1" xfId="1" xr:uid="{00000000-0005-0000-0000-000000000000}"/>
    <cellStyle name="cf10" xfId="2" xr:uid="{00000000-0005-0000-0000-000001000000}"/>
    <cellStyle name="cf11" xfId="3" xr:uid="{00000000-0005-0000-0000-000002000000}"/>
    <cellStyle name="cf12" xfId="4" xr:uid="{00000000-0005-0000-0000-000003000000}"/>
    <cellStyle name="cf2" xfId="5" xr:uid="{00000000-0005-0000-0000-000004000000}"/>
    <cellStyle name="cf3" xfId="6" xr:uid="{00000000-0005-0000-0000-000005000000}"/>
    <cellStyle name="cf4" xfId="7" xr:uid="{00000000-0005-0000-0000-000006000000}"/>
    <cellStyle name="cf5" xfId="8" xr:uid="{00000000-0005-0000-0000-000007000000}"/>
    <cellStyle name="cf6" xfId="9" xr:uid="{00000000-0005-0000-0000-000008000000}"/>
    <cellStyle name="cf7" xfId="10" xr:uid="{00000000-0005-0000-0000-000009000000}"/>
    <cellStyle name="cf8" xfId="11" xr:uid="{00000000-0005-0000-0000-00000A000000}"/>
    <cellStyle name="cf9" xfId="12" xr:uid="{00000000-0005-0000-0000-00000B000000}"/>
    <cellStyle name="Heading" xfId="13" xr:uid="{00000000-0005-0000-0000-00000C000000}"/>
    <cellStyle name="Heading1" xfId="14" xr:uid="{00000000-0005-0000-0000-00000D000000}"/>
    <cellStyle name="Hyperlinkki" xfId="15" xr:uid="{00000000-0005-0000-0000-00000E000000}"/>
    <cellStyle name="Normaali" xfId="0" builtinId="0" customBuiltin="1"/>
    <cellStyle name="Normaali 2" xfId="16" xr:uid="{00000000-0005-0000-0000-000010000000}"/>
    <cellStyle name="Result" xfId="17" xr:uid="{00000000-0005-0000-0000-000011000000}"/>
    <cellStyle name="Result2" xfId="18" xr:uid="{00000000-0005-0000-0000-000012000000}"/>
  </cellStyles>
  <dxfs count="222">
    <dxf>
      <alignment wrapText="1" readingOrder="0"/>
    </dxf>
    <dxf>
      <alignment wrapText="1" readingOrder="0"/>
    </dxf>
    <dxf>
      <alignment vertical="top" readingOrder="0"/>
    </dxf>
    <dxf>
      <alignment vertical="top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vertical="top" readingOrder="0"/>
    </dxf>
    <dxf>
      <alignment horizontal="center" readingOrder="0"/>
    </dxf>
    <dxf>
      <alignment wrapText="1" readingOrder="0"/>
    </dxf>
    <dxf>
      <alignment wrapText="1" readingOrder="0"/>
    </dxf>
    <dxf>
      <alignment vertical="top" readingOrder="0"/>
    </dxf>
    <dxf>
      <alignment vertical="top" readingOrder="0"/>
    </dxf>
    <dxf>
      <alignment horizontal="center" readingOrder="0"/>
    </dxf>
    <dxf>
      <alignment horizontal="center" readingOrder="0"/>
    </dxf>
    <dxf>
      <font>
        <color rgb="FFF2F2F2"/>
      </font>
      <fill>
        <patternFill patternType="none"/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none"/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D9D9D9"/>
      </font>
      <fill>
        <patternFill patternType="none"/>
      </fill>
    </dxf>
    <dxf>
      <font>
        <color rgb="FFBFBFBF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none"/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D9D9D9"/>
      </font>
      <fill>
        <patternFill patternType="none"/>
      </fill>
    </dxf>
    <dxf>
      <font>
        <color rgb="FFBFBFBF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none"/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D9D9D9"/>
      </font>
      <fill>
        <patternFill patternType="none"/>
      </fill>
    </dxf>
    <dxf>
      <font>
        <color rgb="FFD0CECE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none"/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ill>
        <patternFill>
          <bgColor theme="2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none"/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none"/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BFBFBF"/>
      </font>
      <fill>
        <patternFill patternType="none"/>
      </fill>
    </dxf>
    <dxf>
      <font>
        <color rgb="FFBFBFBF"/>
      </font>
      <fill>
        <patternFill patternType="none"/>
      </fill>
    </dxf>
    <dxf>
      <font>
        <color rgb="FFF2F2F2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00FF00"/>
          <bgColor rgb="FF00FF00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alignment horizontal="center" readingOrder="0"/>
    </dxf>
    <dxf>
      <alignment vertical="top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top" readingOrder="0"/>
    </dxf>
    <dxf>
      <alignment vertical="top" readingOrder="0"/>
    </dxf>
    <dxf>
      <alignment wrapText="1" readingOrder="0"/>
    </dxf>
    <dxf>
      <alignment wrapText="1" readingOrder="0"/>
    </dxf>
    <dxf>
      <alignment horizontal="center" readingOrder="0"/>
    </dxf>
    <dxf>
      <alignment horizontal="center" readingOrder="0"/>
    </dxf>
    <dxf>
      <alignment vertical="top" readingOrder="0"/>
    </dxf>
    <dxf>
      <alignment vertical="top" readingOrder="0"/>
    </dxf>
    <dxf>
      <alignment wrapText="1" readingOrder="0"/>
    </dxf>
    <dxf>
      <alignment wrapText="1" readingOrder="0"/>
    </dxf>
    <dxf>
      <alignment horizontal="center" readingOrder="0"/>
    </dxf>
    <dxf>
      <alignment horizontal="center" readingOrder="0"/>
    </dxf>
    <dxf>
      <alignment vertical="top" readingOrder="0"/>
    </dxf>
    <dxf>
      <alignment vertical="top" readingOrder="0"/>
    </dxf>
    <dxf>
      <alignment wrapText="1" readingOrder="0"/>
    </dxf>
    <dxf>
      <alignment wrapText="1" readingOrder="0"/>
    </dxf>
  </dxfs>
  <tableStyles count="0" defaultTableStyle="TableStyleMedium2" defaultPivotStyle="PivotStyleLight16"/>
  <colors>
    <mruColors>
      <color rgb="FF008000"/>
      <color rgb="FFEB898B"/>
      <color rgb="FFE46265"/>
      <color rgb="FFEA7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pivotCacheDefinition" Target="pivotCache/pivotCacheDefinition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pivotCacheDefinition" Target="pivotCache/pivotCacheDefinition3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2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6614160</xdr:colOff>
      <xdr:row>51</xdr:row>
      <xdr:rowOff>59701</xdr:rowOff>
    </xdr:from>
    <xdr:ext cx="228599" cy="260339"/>
    <xdr:pic>
      <xdr:nvPicPr>
        <xdr:cNvPr id="5" name="Kuva 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16867" r="16867"/>
        <a:stretch>
          <a:fillRect/>
        </a:stretch>
      </xdr:blipFill>
      <xdr:spPr>
        <a:xfrm>
          <a:off x="6614160" y="17433301"/>
          <a:ext cx="228599" cy="260339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0</xdr:col>
      <xdr:colOff>4288080</xdr:colOff>
      <xdr:row>68</xdr:row>
      <xdr:rowOff>177795</xdr:rowOff>
    </xdr:from>
    <xdr:ext cx="990719" cy="304920"/>
    <xdr:pic>
      <xdr:nvPicPr>
        <xdr:cNvPr id="6" name="Kuva 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4288080" y="23510235"/>
          <a:ext cx="990719" cy="304920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>
    <xdr:from>
      <xdr:col>0</xdr:col>
      <xdr:colOff>2110740</xdr:colOff>
      <xdr:row>28</xdr:row>
      <xdr:rowOff>228600</xdr:rowOff>
    </xdr:from>
    <xdr:to>
      <xdr:col>0</xdr:col>
      <xdr:colOff>2796540</xdr:colOff>
      <xdr:row>28</xdr:row>
      <xdr:rowOff>426720</xdr:rowOff>
    </xdr:to>
    <xdr:sp macro="" textlink="">
      <xdr:nvSpPr>
        <xdr:cNvPr id="7" name="Suorakulmi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110740" y="8496300"/>
          <a:ext cx="685800" cy="19812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>
              <a:solidFill>
                <a:sysClr val="windowText" lastClr="000000"/>
              </a:solidFill>
            </a:rPr>
            <a:t>Jav Keih</a:t>
          </a:r>
        </a:p>
      </xdr:txBody>
    </xdr:sp>
    <xdr:clientData/>
  </xdr:twoCellAnchor>
  <xdr:twoCellAnchor>
    <xdr:from>
      <xdr:col>0</xdr:col>
      <xdr:colOff>4762500</xdr:colOff>
      <xdr:row>32</xdr:row>
      <xdr:rowOff>38100</xdr:rowOff>
    </xdr:from>
    <xdr:to>
      <xdr:col>0</xdr:col>
      <xdr:colOff>5440680</xdr:colOff>
      <xdr:row>32</xdr:row>
      <xdr:rowOff>198120</xdr:rowOff>
    </xdr:to>
    <xdr:sp macro="" textlink="">
      <xdr:nvSpPr>
        <xdr:cNvPr id="3" name="Suorakulmi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762500" y="10340340"/>
          <a:ext cx="678180" cy="16002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>
              <a:solidFill>
                <a:schemeClr val="tx1"/>
              </a:solidFill>
            </a:rPr>
            <a:t>DisKiePK</a:t>
          </a:r>
        </a:p>
      </xdr:txBody>
    </xdr:sp>
    <xdr:clientData/>
  </xdr:twoCellAnchor>
  <xdr:oneCellAnchor>
    <xdr:from>
      <xdr:col>1</xdr:col>
      <xdr:colOff>15240</xdr:colOff>
      <xdr:row>0</xdr:row>
      <xdr:rowOff>15240</xdr:rowOff>
    </xdr:from>
    <xdr:ext cx="5848199" cy="1038240"/>
    <xdr:sp macro="" textlink="">
      <xdr:nvSpPr>
        <xdr:cNvPr id="9" name="Tekstiruutu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6865620" y="15240"/>
          <a:ext cx="5848199" cy="1038240"/>
        </a:xfrm>
        <a:prstGeom prst="rect">
          <a:avLst/>
        </a:prstGeom>
        <a:solidFill>
          <a:srgbClr val="FFFF00"/>
        </a:solidFill>
        <a:ln w="9360" cap="flat">
          <a:solidFill>
            <a:srgbClr val="BCBCBC"/>
          </a:solidFill>
          <a:prstDash val="solid"/>
          <a:round/>
        </a:ln>
      </xdr:spPr>
      <xdr:txBody>
        <a:bodyPr vert="horz" wrap="square" lIns="91440" tIns="45720" rIns="91440" bIns="45720" anchor="t" anchorCtr="1" compatLnSpc="0">
          <a:noAutofit/>
        </a:bodyPr>
        <a:lstStyle/>
        <a:p>
          <a:pPr marL="0" marR="0" lvl="0" indent="0" algn="ctr" rtl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</a:pPr>
          <a:r>
            <a:rPr lang="fi-FI" sz="1600" b="1" i="0" u="none" strike="noStrike" kern="0" cap="none" spc="0" baseline="0">
              <a:solidFill>
                <a:srgbClr val="FF0000"/>
              </a:solidFill>
              <a:latin typeface="Calibri" pitchFamily="18"/>
              <a:ea typeface="Segoe UI" pitchFamily="2"/>
              <a:cs typeface="Tahoma" pitchFamily="2"/>
            </a:rPr>
            <a:t>Huom.! Tallenna taulukko uudella nimellä ennen käyttämistä. Sinulle jää pohja seuraavaan käyttöön ja varalle. </a:t>
          </a:r>
          <a:r>
            <a:rPr lang="fi-FI" sz="1600" b="1" i="0" u="none" strike="noStrike" kern="0" cap="none" spc="0" baseline="0">
              <a:solidFill>
                <a:srgbClr val="0000FF"/>
              </a:solidFill>
              <a:latin typeface="Calibri" pitchFamily="18"/>
              <a:ea typeface="Segoe UI" pitchFamily="2"/>
              <a:cs typeface="Tahoma" pitchFamily="2"/>
            </a:rPr>
            <a:t>Tapahtuman, jossa ei ole kaikkia lajeja,  tiedostosta voi poistaa tarpeettomat taulukot</a:t>
          </a:r>
          <a:r>
            <a:rPr lang="fi-FI" sz="1200" b="1" i="0" u="none" strike="noStrike" kern="0" cap="none" spc="0" baseline="0">
              <a:solidFill>
                <a:srgbClr val="0000FF"/>
              </a:solidFill>
              <a:latin typeface="Calibri" pitchFamily="18"/>
              <a:ea typeface="Segoe UI" pitchFamily="2"/>
              <a:cs typeface="Tahoma" pitchFamily="2"/>
            </a:rPr>
            <a:t>. (hiiren kakkospainike taulukon valitsimella &gt; Poista)</a:t>
          </a:r>
        </a:p>
        <a:p>
          <a:pPr marL="0" marR="0" lvl="0" indent="0" algn="ctr" rtl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</a:pPr>
          <a:endParaRPr lang="fi-FI" sz="1600" b="1" i="0" u="none" strike="noStrike" kern="0" cap="none" spc="0" baseline="0">
            <a:solidFill>
              <a:srgbClr val="FF0000"/>
            </a:solidFill>
            <a:latin typeface="Calibri" pitchFamily="18"/>
            <a:ea typeface="Segoe UI" pitchFamily="2"/>
            <a:cs typeface="Tahoma" pitchFamily="2"/>
          </a:endParaRPr>
        </a:p>
      </xdr:txBody>
    </xdr:sp>
    <xdr:clientData/>
  </xdr:oneCellAnchor>
</xdr:wsDr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invalid="1" refreshOnLoad="1" refreshedBy="Esko Koistinen" refreshedDate="45628.892788194447" createdVersion="5" refreshedVersion="8" minRefreshableVersion="3" recordCount="100" xr:uid="{00000000-000A-0000-FFFF-FFFF13000000}">
  <cacheSource type="worksheet">
    <worksheetSource ref="A6:V106" sheet="HamMou"/>
  </cacheSource>
  <cacheFields count="22">
    <cacheField name="Moukari nro" numFmtId="0">
      <sharedItems containsNonDate="0" containsString="0" containsBlank="1"/>
    </cacheField>
    <cacheField name="Kilp. Numero" numFmtId="0">
      <sharedItems containsNonDate="0" containsString="0" containsBlank="1"/>
    </cacheField>
    <cacheField name="OMISTAJA:" numFmtId="0">
      <sharedItems containsBlank="1" count="2">
        <s v=""/>
        <m u="1"/>
      </sharedItems>
    </cacheField>
    <cacheField name=" Mittaajan puumerkki" numFmtId="0">
      <sharedItems containsNonDate="0" containsString="0" containsBlank="1"/>
    </cacheField>
    <cacheField name="Tuntomerkit" numFmtId="0">
      <sharedItems containsNonDate="0" containsString="0" containsBlank="1" count="1">
        <m/>
      </sharedItems>
    </cacheField>
    <cacheField name="Materiaali" numFmtId="0">
      <sharedItems containsNonDate="0" containsString="0" containsBlank="1"/>
    </cacheField>
    <cacheField name="Paino g" numFmtId="0">
      <sharedItems containsNonDate="0" containsString="0" containsBlank="1"/>
    </cacheField>
    <cacheField name="Halkaisija mm" numFmtId="0">
      <sharedItems containsNonDate="0" containsString="0" containsBlank="1"/>
    </cacheField>
    <cacheField name="Välineen pituus mm" numFmtId="0">
      <sharedItems containsNonDate="0" containsString="0" containsBlank="1"/>
    </cacheField>
    <cacheField name="Vaijerin paksuus mm" numFmtId="0">
      <sharedItems containsNonDate="0" containsString="0" containsBlank="1"/>
    </cacheField>
    <cacheField name="Kahvan säde mm" numFmtId="0">
      <sharedItems containsNonDate="0" containsString="0" containsBlank="1"/>
    </cacheField>
    <cacheField name="Painopiste ei ole metallipään keskellä Kyllä=1, ei=0" numFmtId="0">
      <sharedItems containsNonDate="0" containsString="0" containsBlank="1"/>
    </cacheField>
    <cacheField name="Muuta tietoa tai huomautuksia moukarista:" numFmtId="0">
      <sharedItems containsNonDate="0" containsString="0" containsBlank="1"/>
    </cacheField>
    <cacheField name="Moukari Hyväksytty merkitse 1" numFmtId="0">
      <sharedItems containsNonDate="0" containsString="0" containsBlank="1"/>
    </cacheField>
    <cacheField name="Moukari Hylätty merkitse 1" numFmtId="0">
      <sharedItems containsNonDate="0" containsString="0" containsBlank="1" count="1">
        <m/>
      </sharedItems>
    </cacheField>
    <cacheField name="Hylkäys Syy NRO" numFmtId="0">
      <sharedItems containsNonDate="0" containsString="0" containsBlank="1"/>
    </cacheField>
    <cacheField name="Hylkäyksen syy" numFmtId="0">
      <sharedItems count="1">
        <s v=""/>
      </sharedItems>
    </cacheField>
    <cacheField name="MUUN HYLKÄYSSYYN SELITYS:" numFmtId="0">
      <sharedItems containsNonDate="0" containsString="0" containsBlank="1" count="1">
        <m/>
      </sharedItems>
    </cacheField>
    <cacheField name="Tarkast NRO" numFmtId="0">
      <sharedItems containsNonDate="0" containsString="0" containsBlank="1"/>
    </cacheField>
    <cacheField name="Tarkastajan nimi" numFmtId="0">
      <sharedItems/>
    </cacheField>
    <cacheField name="Haku" numFmtId="0">
      <sharedItems/>
    </cacheField>
    <cacheField name="Sarja" numFmtId="0">
      <sharedItems containsNonDate="0" containsString="0" containsBlank="1" count="1"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Mika Muukka" refreshedDate="45751.594322569443" createdVersion="5" refreshedVersion="8" minRefreshableVersion="3" recordCount="99" xr:uid="{00000000-000A-0000-FFFF-FFFF23000000}">
  <cacheSource type="worksheet">
    <worksheetSource ref="A7:S106" sheet="ShotpKuu"/>
  </cacheSource>
  <cacheFields count="19">
    <cacheField name="Kuula nro" numFmtId="0">
      <sharedItems containsNonDate="0" containsString="0" containsBlank="1"/>
    </cacheField>
    <cacheField name="Kilpail. Nro" numFmtId="0">
      <sharedItems containsNonDate="0" containsString="0" containsBlank="1"/>
    </cacheField>
    <cacheField name="Omistaja" numFmtId="0">
      <sharedItems containsBlank="1" count="3">
        <s v=""/>
        <m u="1"/>
        <e v="#N/A" u="1"/>
      </sharedItems>
    </cacheField>
    <cacheField name=" Mittaajan puumerkki" numFmtId="0">
      <sharedItems containsNonDate="0" containsString="0" containsBlank="1"/>
    </cacheField>
    <cacheField name="Tuntomerkit" numFmtId="0">
      <sharedItems containsNonDate="0" containsBlank="1" count="2">
        <m/>
        <s v="k" u="1"/>
      </sharedItems>
    </cacheField>
    <cacheField name="Materiaali" numFmtId="0">
      <sharedItems containsNonDate="0" containsString="0" containsBlank="1"/>
    </cacheField>
    <cacheField name="Paino min g" numFmtId="0">
      <sharedItems containsNonDate="0" containsString="0" containsBlank="1"/>
    </cacheField>
    <cacheField name="Halkaisija mm" numFmtId="0">
      <sharedItems containsNonDate="0" containsString="0" containsBlank="1"/>
    </cacheField>
    <cacheField name="Pinta sileä kyllä=1, ei= 0" numFmtId="0">
      <sharedItems containsNonDate="0" containsString="0" containsBlank="1"/>
    </cacheField>
    <cacheField name="Muuta tietoa tai huomautuksia kuulasta" numFmtId="0">
      <sharedItems containsNonDate="0" containsString="0" containsBlank="1"/>
    </cacheField>
    <cacheField name="Kuula hyväksytty merkitse 1" numFmtId="0">
      <sharedItems containsNonDate="0" containsString="0" containsBlank="1"/>
    </cacheField>
    <cacheField name="Kuula hylätty merkitse 1" numFmtId="0">
      <sharedItems containsNonDate="0" containsString="0" containsBlank="1" containsNumber="1" containsInteger="1" minValue="1" maxValue="1" count="2">
        <m/>
        <n v="1" u="1"/>
      </sharedItems>
    </cacheField>
    <cacheField name="Hylk. Syy nro" numFmtId="0">
      <sharedItems containsNonDate="0" containsString="0" containsBlank="1"/>
    </cacheField>
    <cacheField name="Hylkäyksen syy" numFmtId="0">
      <sharedItems count="2">
        <s v=""/>
        <s v="Halkaisija" u="1"/>
      </sharedItems>
    </cacheField>
    <cacheField name="Muun hylkäyssyyn selitys" numFmtId="0">
      <sharedItems containsNonDate="0" containsBlank="1" count="2">
        <m/>
        <s v="lovi" u="1"/>
      </sharedItems>
    </cacheField>
    <cacheField name="Tark. Nro" numFmtId="0">
      <sharedItems containsNonDate="0" containsString="0" containsBlank="1"/>
    </cacheField>
    <cacheField name="Tarkastajan nimi" numFmtId="0">
      <sharedItems/>
    </cacheField>
    <cacheField name="Haku" numFmtId="0">
      <sharedItems/>
    </cacheField>
    <cacheField name="Sarja" numFmtId="0">
      <sharedItems containsNonDate="0" containsString="0" containsBlank="1" count="1"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Mika Muukka" refreshedDate="45751.594323148151" createdVersion="5" refreshedVersion="8" minRefreshableVersion="3" recordCount="100" xr:uid="{00000000-000A-0000-FFFF-FFFF1B000000}">
  <cacheSource type="worksheet">
    <worksheetSource ref="A8:AK108" sheet="JavKeih"/>
  </cacheSource>
  <cacheFields count="37">
    <cacheField name="Keihään Numero" numFmtId="0">
      <sharedItems containsNonDate="0" containsString="0" containsBlank="1"/>
    </cacheField>
    <cacheField name="Kilpailijan Numero" numFmtId="0">
      <sharedItems containsNonDate="0" containsString="0" containsBlank="1"/>
    </cacheField>
    <cacheField name="Keihään Omistaja:" numFmtId="0">
      <sharedItems containsBlank="1" count="2">
        <s v=""/>
        <m u="1"/>
      </sharedItems>
    </cacheField>
    <cacheField name="Mittaajan puumerkki keihäässä:" numFmtId="0">
      <sharedItems containsNonDate="0" containsString="0" containsBlank="1"/>
    </cacheField>
    <cacheField name="Materiaali:" numFmtId="0">
      <sharedItems containsNonDate="0" containsString="0" containsBlank="1"/>
    </cacheField>
    <cacheField name="Keihään valmistaja ja merkki:" numFmtId="0">
      <sharedItems containsNonDate="0" containsString="0" containsBlank="1" count="1">
        <m/>
      </sharedItems>
    </cacheField>
    <cacheField name="Paino (g)" numFmtId="0">
      <sharedItems containsNonDate="0" containsString="0" containsBlank="1"/>
    </cacheField>
    <cacheField name="Kokonais- pituus (mm)" numFmtId="0">
      <sharedItems containsNonDate="0" containsString="0" containsBlank="1"/>
    </cacheField>
    <cacheField name="Painopiste kädensijan alla (Kyllä=1 Ei=0)" numFmtId="0">
      <sharedItems containsNonDate="0" containsString="0" containsBlank="1"/>
    </cacheField>
    <cacheField name="Painopiste kärjestä (mm)" numFmtId="0">
      <sharedItems containsNonDate="0" containsString="0" containsBlank="1"/>
    </cacheField>
    <cacheField name="Paksuus kädensijan edestä (mm)" numFmtId="0">
      <sharedItems containsNonDate="0" containsString="0" containsBlank="1"/>
    </cacheField>
    <cacheField name="Painopiste kärjessä:2 (mm)" numFmtId="0">
      <sharedItems containsSemiMixedTypes="0" containsString="0" containsNumber="1" containsInteger="1" minValue="0" maxValue="0"/>
    </cacheField>
    <cacheField name="Paksuus etuosan puoliväli (mm)" numFmtId="0">
      <sharedItems containsNonDate="0" containsString="0" containsBlank="1"/>
    </cacheField>
    <cacheField name="Paksuus kärjen takaosassa (mm)" numFmtId="0">
      <sharedItems containsNonDate="0" containsString="0" containsBlank="1"/>
    </cacheField>
    <cacheField name="Paksuus heti kärjen takaa (mm)" numFmtId="0">
      <sharedItems containsNonDate="0" containsString="0" containsBlank="1"/>
    </cacheField>
    <cacheField name="Paksuus 150mm kärjestä (mm)" numFmtId="0">
      <sharedItems containsNonDate="0" containsString="0" containsBlank="1"/>
    </cacheField>
    <cacheField name="Kärjen pituus (mm)" numFmtId="0">
      <sharedItems containsNonDate="0" containsString="0" containsBlank="1"/>
    </cacheField>
    <cacheField name="Paksuus kädensijan takana (mm)" numFmtId="0">
      <sharedItems containsNonDate="0" containsString="0" containsBlank="1"/>
    </cacheField>
    <cacheField name="Pituus pyrstöstä painopis- teeseen (mm)" numFmtId="0">
      <sharedItems containsSemiMixedTypes="0" containsString="0" containsNumber="1" containsInteger="1" minValue="0" maxValue="0"/>
    </cacheField>
    <cacheField name="L2:2" numFmtId="0">
      <sharedItems containsSemiMixedTypes="0" containsString="0" containsNumber="1" containsInteger="1" minValue="0" maxValue="0"/>
    </cacheField>
    <cacheField name="Paksuus takaosan puoliväli (mm)" numFmtId="0">
      <sharedItems containsNonDate="0" containsString="0" containsBlank="1"/>
    </cacheField>
    <cacheField name="Paksuus 150 mm pyrstöstä (mm)  " numFmtId="0">
      <sharedItems containsNonDate="0" containsString="0" containsBlank="1"/>
    </cacheField>
    <cacheField name="Pyrstön paksuus (mm)" numFmtId="0">
      <sharedItems containsNonDate="0" containsString="0" containsBlank="1"/>
    </cacheField>
    <cacheField name="Käden- sijan paksuus (mm)" numFmtId="0">
      <sharedItems containsNonDate="0" containsString="0" containsBlank="1"/>
    </cacheField>
    <cacheField name="Käden- sijan pituus (mm)" numFmtId="0">
      <sharedItems containsNonDate="0" containsString="0" containsBlank="1"/>
    </cacheField>
    <cacheField name="Kärki- kulma alle 40 (astetta)" numFmtId="0">
      <sharedItems containsNonDate="0" containsString="0" containsBlank="1"/>
    </cacheField>
    <cacheField name="Läpäisee rakotulk- kitestin" numFmtId="0">
      <sharedItems containsNonDate="0" containsString="0" containsBlank="1"/>
    </cacheField>
    <cacheField name="Muuta tietoa tai huomautuksia keihäästä:" numFmtId="0">
      <sharedItems containsNonDate="0" containsString="0" containsBlank="1"/>
    </cacheField>
    <cacheField name="KEIHÄS  Hyväksytty merkitse 1" numFmtId="0">
      <sharedItems containsNonDate="0" containsString="0" containsBlank="1"/>
    </cacheField>
    <cacheField name="Keihäs hylätty merkitse 1" numFmtId="0">
      <sharedItems containsNonDate="0" containsString="0" containsBlank="1" count="1">
        <m/>
      </sharedItems>
    </cacheField>
    <cacheField name="HYLKÄYKSEN SYYN NRO" numFmtId="0">
      <sharedItems containsNonDate="0" containsString="0" containsBlank="1"/>
    </cacheField>
    <cacheField name="HYLKÄYKSEN SYY" numFmtId="0">
      <sharedItems count="1">
        <s v=""/>
      </sharedItems>
    </cacheField>
    <cacheField name="MUUN HYLKÄYSSYYN SELITYS:" numFmtId="0">
      <sharedItems containsNonDate="0" containsString="0" containsBlank="1" count="1">
        <m/>
      </sharedItems>
    </cacheField>
    <cacheField name="Tarkastaja NRO" numFmtId="0">
      <sharedItems containsNonDate="0" containsString="0" containsBlank="1"/>
    </cacheField>
    <cacheField name="Tarkastajan nimi" numFmtId="0">
      <sharedItems/>
    </cacheField>
    <cacheField name="Haku" numFmtId="0">
      <sharedItems/>
    </cacheField>
    <cacheField name="Sarja" numFmtId="0">
      <sharedItems containsNonDate="0" containsString="0" containsBlank="1" count="1"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Mika Muukka" refreshedDate="45751.594323379628" createdVersion="5" refreshedVersion="8" minRefreshableVersion="3" recordCount="100" xr:uid="{00000000-000A-0000-FFFF-FFFF0B000000}">
  <cacheSource type="worksheet">
    <worksheetSource ref="A7:V107" sheet="DisKie"/>
  </cacheSource>
  <cacheFields count="22">
    <cacheField name="Kiekko nro" numFmtId="0">
      <sharedItems containsNonDate="0" containsString="0" containsBlank="1"/>
    </cacheField>
    <cacheField name="Kilpailu numero" numFmtId="0">
      <sharedItems containsNonDate="0" containsString="0" containsBlank="1"/>
    </cacheField>
    <cacheField name="OMISTAJA:" numFmtId="0">
      <sharedItems containsBlank="1" count="2">
        <s v=""/>
        <m u="1"/>
      </sharedItems>
    </cacheField>
    <cacheField name=" Mittaajan puumerkki" numFmtId="0">
      <sharedItems containsNonDate="0" containsString="0" containsBlank="1"/>
    </cacheField>
    <cacheField name=" TUNTOMERKIT:" numFmtId="0">
      <sharedItems containsNonDate="0" containsString="0" containsBlank="1" count="1">
        <m/>
      </sharedItems>
    </cacheField>
    <cacheField name="MATERIAALI:" numFmtId="0">
      <sharedItems containsNonDate="0" containsString="0" containsBlank="1"/>
    </cacheField>
    <cacheField name="PAINO  g" numFmtId="0">
      <sharedItems containsNonDate="0" containsString="0" containsBlank="1"/>
    </cacheField>
    <cacheField name="Halkaisija" numFmtId="0">
      <sharedItems containsNonDate="0" containsString="0" containsBlank="1"/>
    </cacheField>
    <cacheField name="Keskiosan halkaisija mm" numFmtId="0">
      <sharedItems containsNonDate="0" containsString="0" containsBlank="1"/>
    </cacheField>
    <cacheField name="Keskiosan paksuus mm" numFmtId="0">
      <sharedItems containsNonDate="0" containsString="0" containsBlank="1"/>
    </cacheField>
    <cacheField name="Metallikehän paksuus 12-13 mm" numFmtId="0">
      <sharedItems containsNonDate="0" containsString="0" containsBlank="1"/>
    </cacheField>
    <cacheField name="Pinta sileä kyllä=1, ei= 0" numFmtId="0">
      <sharedItems containsNonDate="0" containsString="0" containsBlank="1"/>
    </cacheField>
    <cacheField name="Muuta tietoa tai huomautuksia kiekosta:" numFmtId="0">
      <sharedItems containsNonDate="0" containsString="0" containsBlank="1"/>
    </cacheField>
    <cacheField name="Kiekko on Hyväksytty merkitse 1" numFmtId="0">
      <sharedItems containsNonDate="0" containsString="0" containsBlank="1"/>
    </cacheField>
    <cacheField name="Kiekko on Hylätty merkitse 1" numFmtId="0">
      <sharedItems containsNonDate="0" containsString="0" containsBlank="1" count="1">
        <m/>
      </sharedItems>
    </cacheField>
    <cacheField name="Hylkäyssyy NRO" numFmtId="0">
      <sharedItems containsNonDate="0" containsString="0" containsBlank="1"/>
    </cacheField>
    <cacheField name="Hylkäyssyy" numFmtId="0">
      <sharedItems count="1">
        <s v=""/>
      </sharedItems>
    </cacheField>
    <cacheField name="MUUN HYLKÄYSSYYN SELITYS:" numFmtId="0">
      <sharedItems containsNonDate="0" containsString="0" containsBlank="1" count="1">
        <m/>
      </sharedItems>
    </cacheField>
    <cacheField name="Tarkastaja NRO" numFmtId="0">
      <sharedItems containsNonDate="0" containsString="0" containsBlank="1"/>
    </cacheField>
    <cacheField name="Tarkastaja NIMI" numFmtId="0">
      <sharedItems/>
    </cacheField>
    <cacheField name="Haku" numFmtId="0">
      <sharedItems/>
    </cacheField>
    <cacheField name="Sarja" numFmtId="0">
      <sharedItems containsNonDate="0" containsString="0" containsBlank="1" count="1"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9"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  <r>
    <m/>
    <m/>
    <x v="0"/>
    <m/>
    <x v="0"/>
    <m/>
    <m/>
    <m/>
    <m/>
    <m/>
    <m/>
    <x v="0"/>
    <m/>
    <x v="0"/>
    <x v="0"/>
    <m/>
    <s v=""/>
    <s v="KuulaM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"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  <r>
    <m/>
    <m/>
    <x v="0"/>
    <m/>
    <m/>
    <x v="0"/>
    <m/>
    <m/>
    <m/>
    <m/>
    <m/>
    <n v="0"/>
    <m/>
    <m/>
    <m/>
    <m/>
    <m/>
    <m/>
    <n v="0"/>
    <n v="0"/>
    <m/>
    <m/>
    <m/>
    <m/>
    <m/>
    <m/>
    <m/>
    <m/>
    <m/>
    <x v="0"/>
    <m/>
    <x v="0"/>
    <x v="0"/>
    <m/>
    <s v=""/>
    <s v="KeihäsM"/>
    <x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"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  <r>
    <m/>
    <m/>
    <x v="0"/>
    <m/>
    <x v="0"/>
    <m/>
    <m/>
    <m/>
    <m/>
    <m/>
    <m/>
    <m/>
    <m/>
    <m/>
    <x v="0"/>
    <m/>
    <x v="0"/>
    <x v="0"/>
    <m/>
    <s v=""/>
    <s v="KiekkoM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1000000}" name="Pivot-taulukko4" cacheId="21" applyNumberFormats="0" applyBorderFormats="0" applyFontFormats="0" applyPatternFormats="0" applyAlignmentFormats="0" applyWidthHeightFormats="1" dataCaption="Arvot" updatedVersion="8" minRefreshableVersion="3" colGrandTotals="0" itemPrintTitles="1" createdVersion="5" indent="0" compact="0" compactData="0">
  <location ref="A39:G40" firstHeaderRow="1" firstDataRow="1" firstDataCol="6"/>
  <pivotFields count="37">
    <pivotField compact="0" outline="0" showAll="0" defaultSubtotal="0"/>
    <pivotField compact="0" outline="0" showAll="0" defaultSubtotal="0"/>
    <pivotField name="Omistaja:" axis="axisRow" compact="0" outline="0" showAll="0" defaultSubtotal="0">
      <items count="2">
        <item x="0"/>
        <item m="1" x="1"/>
      </items>
    </pivotField>
    <pivotField compact="0" outline="0" showAll="0" defaultSubtotal="0"/>
    <pivotField compact="0" outline="0" showAll="0" defaultSubtotal="0"/>
    <pivotField name="Keihään_valmistaja_ja_merkki:" axis="axisRow" compact="0" outline="0" showAll="0" defaultSubtotal="0">
      <items count="1">
        <item x="0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axis="axisRow" dataField="1" compact="0" outline="0" showAll="0" measureFilter="1" defaultSubtotal="0">
      <items count="1">
        <item x="0"/>
      </items>
    </pivotField>
    <pivotField compact="0" outline="0" showAll="0" defaultSubtotal="0"/>
    <pivotField name="HYLKÄYKSEN_SYY" axis="axisRow" compact="0" outline="0" subtotalTop="0" includeNewItemsInFilter="1" defaultSubtotal="0">
      <items count="1">
        <item x="0"/>
      </items>
    </pivotField>
    <pivotField name="Muun_hylkäyssyyn_selitys" axis="axisRow" compact="0" outline="0" showAll="0" defaultSubtotal="0">
      <items count="1">
        <item x="0"/>
      </items>
    </pivotField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 defaultSubtotal="0">
      <items count="1">
        <item x="0"/>
      </items>
    </pivotField>
  </pivotFields>
  <rowFields count="6">
    <field x="36"/>
    <field x="2"/>
    <field x="5"/>
    <field x="31"/>
    <field x="32"/>
    <field x="29"/>
  </rowFields>
  <rowItems count="1">
    <i t="grand">
      <x/>
    </i>
  </rowItems>
  <colItems count="1">
    <i/>
  </colItems>
  <dataFields count="1">
    <dataField name="Määrä_hylätty" fld="29" subtotal="count" baseField="0" baseItem="0"/>
  </dataFields>
  <formats count="7">
    <format dxfId="203">
      <pivotArea outline="0" collapsedLevelsAreSubtotals="1" fieldPosition="0"/>
    </format>
    <format dxfId="202">
      <pivotArea type="all" dataOnly="0" outline="0" fieldPosition="0"/>
    </format>
    <format dxfId="201">
      <pivotArea outline="0" collapsedLevelsAreSubtotals="1" fieldPosition="0"/>
    </format>
    <format dxfId="200">
      <pivotArea dataOnly="0" labelOnly="1" outline="0" axis="axisValues" fieldPosition="0"/>
    </format>
    <format dxfId="199">
      <pivotArea dataOnly="0" labelOnly="1" grandRow="1" outline="0" fieldPosition="0"/>
    </format>
    <format dxfId="198">
      <pivotArea dataOnly="0" labelOnly="1" outline="0" axis="axisValues" fieldPosition="0"/>
    </format>
    <format dxfId="197">
      <pivotArea dataOnly="0" labelOnly="1" outline="0" axis="axisValues" fieldPosition="0"/>
    </format>
  </formats>
  <pivotTableStyleInfo showRowHeaders="1" showColHeaders="1" showRowStripes="0" showColStripes="0" showLastColumn="1"/>
  <filters count="3">
    <filter fld="30" type="captionGreaterThanOrEqual" evalOrder="-1" id="3" stringValue1="1">
      <autoFilter ref="A1">
        <filterColumn colId="0">
          <customFilters>
            <customFilter operator="greaterThanOrEqual" val="1"/>
          </customFilters>
        </filterColumn>
      </autoFilter>
    </filter>
    <filter fld="29" type="captionEqual" evalOrder="-1" id="6" stringValue1="1">
      <autoFilter ref="A1">
        <filterColumn colId="0">
          <customFilters>
            <customFilter val="1"/>
          </customFilters>
        </filterColumn>
      </autoFilter>
    </filter>
    <filter fld="29" type="valueEqual" evalOrder="-1" id="9" iMeasureFld="0">
      <autoFilter ref="A1">
        <filterColumn colId="0">
          <customFilters>
            <customFilter val="1"/>
          </customFilters>
        </filterColumn>
      </autoFilter>
    </filter>
  </filters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0000000}" name="Pivot-taulukko2" cacheId="30" applyNumberFormats="0" applyBorderFormats="0" applyFontFormats="0" applyPatternFormats="0" applyAlignmentFormats="0" applyWidthHeightFormats="1" dataCaption="Arvot" updatedVersion="8" minRefreshableVersion="3" colGrandTotals="0" itemPrintTitles="1" createdVersion="5" indent="0" compact="0" compactData="0">
  <location ref="A29:G29" firstHeaderRow="1" firstDataRow="1" firstDataCol="6"/>
  <pivotFields count="22">
    <pivotField compact="0" outline="0" showAll="0" defaultSubtotal="0"/>
    <pivotField compact="0" outline="0" showAll="0" defaultSubtotal="0"/>
    <pivotField name="Omistaja" axis="axisRow" compact="0" outline="0" showAll="0" defaultSubtotal="0">
      <items count="2">
        <item x="0"/>
        <item m="1" x="1"/>
      </items>
    </pivotField>
    <pivotField compact="0" outline="0" showAll="0" defaultSubtotal="0"/>
    <pivotField name="Tuntomerkit" axis="axisRow" compact="0" outline="0" showAll="0" defaultSubtotal="0">
      <items count="1">
        <item x="0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axis="axisRow" dataField="1" compact="0" outline="0" showAll="0" measureFilter="1" defaultSubtotal="0">
      <items count="1">
        <item x="0"/>
      </items>
    </pivotField>
    <pivotField compact="0" outline="0" showAll="0" defaultSubtotal="0"/>
    <pivotField name="Hylkäyksen_syy" axis="axisRow" compact="0" outline="0" showAll="0" defaultSubtotal="0">
      <items count="1">
        <item x="0"/>
      </items>
    </pivotField>
    <pivotField name="Muun_hylkäyssyyn_selitys" axis="axisRow" compact="0" outline="0" showAll="0" defaultSubtotal="0">
      <items count="1">
        <item x="0"/>
      </items>
    </pivotField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 defaultSubtotal="0">
      <items count="1">
        <item x="0"/>
      </items>
    </pivotField>
  </pivotFields>
  <rowFields count="6">
    <field x="21"/>
    <field x="2"/>
    <field x="4"/>
    <field x="16"/>
    <field x="17"/>
    <field x="14"/>
  </rowFields>
  <colItems count="1">
    <i/>
  </colItems>
  <dataFields count="1">
    <dataField name="Määrä_Hylätty" fld="14" subtotal="count" baseField="0" baseItem="0"/>
  </dataFields>
  <formats count="6">
    <format dxfId="209">
      <pivotArea type="all" dataOnly="0" outline="0" fieldPosition="0"/>
    </format>
    <format dxfId="208">
      <pivotArea dataOnly="0" labelOnly="1" outline="0" axis="axisValues" fieldPosition="0"/>
    </format>
    <format dxfId="207">
      <pivotArea type="all" dataOnly="0" outline="0" fieldPosition="0"/>
    </format>
    <format dxfId="206">
      <pivotArea dataOnly="0" labelOnly="1" outline="0" axis="axisValues" fieldPosition="0"/>
    </format>
    <format dxfId="205">
      <pivotArea type="all" dataOnly="0" outline="0" fieldPosition="0"/>
    </format>
    <format dxfId="204">
      <pivotArea dataOnly="0" labelOnly="1" outline="0" axis="axisValues" fieldPosition="0"/>
    </format>
  </formats>
  <pivotTableStyleInfo showRowHeaders="1" showColHeaders="1" showRowStripes="0" showColStripes="0" showLastColumn="1"/>
  <filters count="1">
    <filter fld="14" type="valueEqual" evalOrder="-1" id="10" iMeasureFld="0">
      <autoFilter ref="A1">
        <filterColumn colId="0">
          <customFilters>
            <customFilter val="1"/>
          </customFilters>
        </filterColumn>
      </autoFilter>
    </filter>
  </filters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3000000}" name="Pivot-taulukko7" cacheId="0" applyNumberFormats="0" applyBorderFormats="0" applyFontFormats="0" applyPatternFormats="0" applyAlignmentFormats="0" applyWidthHeightFormats="1" dataCaption="Arvot" updatedVersion="8" minRefreshableVersion="3" colGrandTotals="0" itemPrintTitles="1" createdVersion="5" indent="0" compact="0" compactData="0">
  <location ref="A21:G21" firstHeaderRow="1" firstDataRow="1" firstDataCol="6"/>
  <pivotFields count="22">
    <pivotField compact="0" outline="0" showAll="0" defaultSubtotal="0"/>
    <pivotField compact="0" outline="0" showAll="0" defaultSubtotal="0"/>
    <pivotField name="Omistaja" axis="axisRow" compact="0" outline="0" showAll="0" defaultSubtotal="0">
      <items count="2">
        <item x="0"/>
        <item m="1" x="1"/>
      </items>
    </pivotField>
    <pivotField compact="0" outline="0" showAll="0" defaultSubtotal="0"/>
    <pivotField axis="axisRow" compact="0" outline="0" showAll="0" defaultSubtotal="0">
      <items count="1">
        <item x="0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axis="axisRow" dataField="1" compact="0" outline="0" showAll="0" measureFilter="1" defaultSubtotal="0">
      <items count="1">
        <item x="0"/>
      </items>
    </pivotField>
    <pivotField compact="0" outline="0" showAll="0" defaultSubtotal="0"/>
    <pivotField name="Hylkäyksen_syy" axis="axisRow" compact="0" outline="0" showAll="0" defaultSubtotal="0">
      <items count="1">
        <item x="0"/>
      </items>
    </pivotField>
    <pivotField name="Muun_ hylkäyssyyn _selitys" axis="axisRow" compact="0" outline="0" showAll="0" defaultSubtotal="0">
      <items count="1">
        <item x="0"/>
      </items>
    </pivotField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 defaultSubtotal="0">
      <items count="1">
        <item x="0"/>
      </items>
    </pivotField>
  </pivotFields>
  <rowFields count="6">
    <field x="21"/>
    <field x="2"/>
    <field x="4"/>
    <field x="16"/>
    <field x="17"/>
    <field x="14"/>
  </rowFields>
  <colItems count="1">
    <i/>
  </colItems>
  <dataFields count="1">
    <dataField name="Määrä_ Hylätty" fld="14" subtotal="count" baseField="0" baseItem="0"/>
  </dataFields>
  <formats count="6">
    <format dxfId="215">
      <pivotArea type="all" dataOnly="0" outline="0" fieldPosition="0"/>
    </format>
    <format dxfId="214">
      <pivotArea dataOnly="0" labelOnly="1" outline="0" axis="axisValues" fieldPosition="0"/>
    </format>
    <format dxfId="213">
      <pivotArea type="all" dataOnly="0" outline="0" fieldPosition="0"/>
    </format>
    <format dxfId="212">
      <pivotArea dataOnly="0" labelOnly="1" outline="0" axis="axisValues" fieldPosition="0"/>
    </format>
    <format dxfId="211">
      <pivotArea type="all" dataOnly="0" outline="0" fieldPosition="0"/>
    </format>
    <format dxfId="210">
      <pivotArea dataOnly="0" labelOnly="1" outline="0" axis="axisValues" fieldPosition="0"/>
    </format>
  </formats>
  <pivotTableStyleInfo showRowHeaders="1" showColHeaders="1" showRowStripes="0" showColStripes="0" showLastColumn="1"/>
  <filters count="1">
    <filter fld="14" type="valueEqual" evalOrder="-1" id="12" iMeasureFld="0">
      <autoFilter ref="A1">
        <filterColumn colId="0">
          <customFilters>
            <customFilter val="1"/>
          </customFilters>
        </filterColumn>
      </autoFilter>
    </filter>
  </filters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C00-000002000000}" name="Pivot-taulukko5" cacheId="12" applyNumberFormats="0" applyBorderFormats="0" applyFontFormats="0" applyPatternFormats="0" applyAlignmentFormats="0" applyWidthHeightFormats="1" dataCaption="Arvot" updatedVersion="8" minRefreshableVersion="3" colGrandTotals="0" itemPrintTitles="1" createdVersion="5" indent="0" compact="0" compactData="0">
  <location ref="A15:G15" firstHeaderRow="1" firstDataRow="1" firstDataCol="6"/>
  <pivotFields count="19">
    <pivotField compact="0" outline="0" showAll="0" defaultSubtotal="0"/>
    <pivotField compact="0" outline="0" showAll="0" defaultSubtotal="0"/>
    <pivotField axis="axisRow" compact="0" outline="0" showAll="0" defaultSubtotal="0">
      <items count="3">
        <item x="0"/>
        <item m="1" x="1"/>
        <item m="1" x="2"/>
      </items>
    </pivotField>
    <pivotField compact="0" outline="0" showAll="0" defaultSubtotal="0"/>
    <pivotField axis="axisRow" compact="0" outline="0" showAll="0" defaultSubtotal="0">
      <items count="2">
        <item x="0"/>
        <item m="1" x="1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axis="axisRow" dataField="1" compact="0" outline="0" showAll="0" measureFilter="1" defaultSubtotal="0">
      <items count="2">
        <item x="0"/>
        <item m="1" x="1"/>
      </items>
    </pivotField>
    <pivotField compact="0" outline="0" showAll="0" defaultSubtotal="0"/>
    <pivotField name="Hylkäyksen_syy" axis="axisRow" compact="0" outline="0" showAll="0" defaultSubtotal="0">
      <items count="2">
        <item x="0"/>
        <item m="1" x="1"/>
      </items>
    </pivotField>
    <pivotField name="Muu_ hylkäyssyyn_selitys" axis="axisRow" compact="0" outline="0" showAll="0" defaultSubtotal="0">
      <items count="2">
        <item x="0"/>
        <item m="1" x="1"/>
      </items>
    </pivotField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 defaultSubtotal="0">
      <items count="1">
        <item x="0"/>
      </items>
    </pivotField>
  </pivotFields>
  <rowFields count="6">
    <field x="18"/>
    <field x="2"/>
    <field x="4"/>
    <field x="13"/>
    <field x="14"/>
    <field x="11"/>
  </rowFields>
  <colItems count="1">
    <i/>
  </colItems>
  <dataFields count="1">
    <dataField name="Määrä_hylätty" fld="11" subtotal="count" baseField="0" baseItem="0"/>
  </dataFields>
  <formats count="6">
    <format dxfId="221">
      <pivotArea type="all" dataOnly="0" outline="0" fieldPosition="0"/>
    </format>
    <format dxfId="220">
      <pivotArea dataOnly="0" labelOnly="1" outline="0" axis="axisValues" fieldPosition="0"/>
    </format>
    <format dxfId="219">
      <pivotArea type="all" dataOnly="0" outline="0" fieldPosition="0"/>
    </format>
    <format dxfId="218">
      <pivotArea dataOnly="0" labelOnly="1" outline="0" axis="axisValues" fieldPosition="0"/>
    </format>
    <format dxfId="217">
      <pivotArea type="all" dataOnly="0" outline="0" fieldPosition="0"/>
    </format>
    <format dxfId="216">
      <pivotArea dataOnly="0" labelOnly="1" outline="0" axis="axisValues" fieldPosition="0"/>
    </format>
  </formats>
  <pivotTableStyleInfo showRowHeaders="1" showColHeaders="1" showRowStripes="0" showColStripes="0" showLastColumn="1"/>
  <filters count="1">
    <filter fld="11" type="valueEqual" evalOrder="-1" id="10" iMeasureFld="0">
      <autoFilter ref="A1">
        <filterColumn colId="0">
          <customFilters>
            <customFilter val="1"/>
          </customFilters>
        </filterColumn>
      </autoFilter>
    </filter>
  </filters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leisurheilu.fi/sites/default/files/iaafn_saannot_2018-2019_0.pdf" TargetMode="External"/><Relationship Id="rId2" Type="http://schemas.openxmlformats.org/officeDocument/2006/relationships/hyperlink" Target="http://www.saul.fi/@Bin/380582/Suomessa+k&#228;ytett&#228;v&#228;t+WMAn++aita+-+este-+ja+v&#228;linemitat.doc" TargetMode="External"/><Relationship Id="rId1" Type="http://schemas.openxmlformats.org/officeDocument/2006/relationships/hyperlink" Target="http://www.yleisurheilu.fi/sites/default/files/teknisen_johtajan_kasikirja_2014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lum.fi/wp-content/uploads/2018/04/Yleisurheilun-SM-kilpailus%C3%A4%C3%A4nn%C3%B6t-2016-uusin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7" Type="http://schemas.openxmlformats.org/officeDocument/2006/relationships/comments" Target="../comments12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vmlDrawing" Target="../drawings/vmlDrawing12.vml"/><Relationship Id="rId5" Type="http://schemas.openxmlformats.org/officeDocument/2006/relationships/printerSettings" Target="../printerSettings/printerSettings3.bin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C90"/>
  <sheetViews>
    <sheetView tabSelected="1" workbookViewId="0">
      <selection activeCell="C29" sqref="C29"/>
    </sheetView>
  </sheetViews>
  <sheetFormatPr defaultRowHeight="12.5" x14ac:dyDescent="0.25"/>
  <cols>
    <col min="1" max="1" width="110.08984375" customWidth="1"/>
    <col min="2" max="2" width="33.54296875" customWidth="1"/>
    <col min="3" max="3" width="32.453125" customWidth="1"/>
    <col min="4" max="4" width="19.6328125" customWidth="1"/>
    <col min="5" max="5" width="12.36328125" customWidth="1"/>
    <col min="6" max="6" width="18.6328125" customWidth="1"/>
    <col min="7" max="7" width="20.54296875" customWidth="1"/>
    <col min="8" max="8" width="20.36328125" customWidth="1"/>
    <col min="9" max="9" width="32.6328125" customWidth="1"/>
    <col min="10" max="10" width="13" customWidth="1"/>
    <col min="11" max="11" width="30.90625" customWidth="1"/>
    <col min="12" max="12" width="11.453125" customWidth="1"/>
    <col min="13" max="13" width="23.6328125" customWidth="1"/>
    <col min="14" max="14" width="41.08984375" customWidth="1"/>
    <col min="15" max="15" width="26.08984375" customWidth="1"/>
    <col min="16" max="16" width="33.54296875" customWidth="1"/>
    <col min="17" max="17" width="28.08984375" customWidth="1"/>
    <col min="18" max="18" width="32.6328125" customWidth="1"/>
    <col min="19" max="19" width="33.36328125" customWidth="1"/>
    <col min="20" max="20" width="32.453125" customWidth="1"/>
    <col min="21" max="21" width="31.08984375" customWidth="1"/>
    <col min="22" max="22" width="20.6328125" customWidth="1"/>
    <col min="23" max="23" width="33.6328125" customWidth="1"/>
    <col min="24" max="24" width="40" customWidth="1"/>
    <col min="25" max="25" width="7" customWidth="1"/>
    <col min="26" max="26" width="33.6328125" customWidth="1"/>
    <col min="27" max="27" width="32.6328125" customWidth="1"/>
    <col min="28" max="28" width="23.36328125" customWidth="1"/>
    <col min="29" max="29" width="28.08984375" customWidth="1"/>
    <col min="30" max="30" width="26.08984375" customWidth="1"/>
    <col min="31" max="31" width="29.54296875" customWidth="1"/>
    <col min="32" max="32" width="27.453125" customWidth="1"/>
    <col min="33" max="33" width="41.54296875" customWidth="1"/>
    <col min="34" max="34" width="31.08984375" customWidth="1"/>
    <col min="35" max="35" width="26.36328125" customWidth="1"/>
    <col min="36" max="36" width="26" customWidth="1"/>
    <col min="37" max="37" width="22.90625" customWidth="1"/>
    <col min="38" max="38" width="32.36328125" customWidth="1"/>
    <col min="39" max="39" width="17.453125" customWidth="1"/>
    <col min="40" max="40" width="18.54296875" customWidth="1"/>
    <col min="41" max="1024" width="9.08984375" customWidth="1"/>
  </cols>
  <sheetData>
    <row r="1" spans="1:3" ht="24.75" customHeight="1" x14ac:dyDescent="0.35">
      <c r="A1" s="1" t="s">
        <v>0</v>
      </c>
    </row>
    <row r="2" spans="1:3" ht="25.5" customHeight="1" x14ac:dyDescent="0.4">
      <c r="A2" s="2" t="s">
        <v>1</v>
      </c>
    </row>
    <row r="3" spans="1:3" ht="17.5" x14ac:dyDescent="0.35">
      <c r="A3" s="491" t="s">
        <v>440</v>
      </c>
    </row>
    <row r="4" spans="1:3" ht="19.5" customHeight="1" x14ac:dyDescent="0.35">
      <c r="A4" s="3" t="s">
        <v>410</v>
      </c>
    </row>
    <row r="5" spans="1:3" ht="19.5" customHeight="1" x14ac:dyDescent="0.35">
      <c r="A5" s="3" t="s">
        <v>405</v>
      </c>
      <c r="B5" s="506" t="s">
        <v>2</v>
      </c>
      <c r="C5" s="506"/>
    </row>
    <row r="6" spans="1:3" ht="19.5" customHeight="1" x14ac:dyDescent="0.35">
      <c r="A6" s="3" t="s">
        <v>406</v>
      </c>
      <c r="B6" s="4" t="s">
        <v>415</v>
      </c>
      <c r="C6" s="4" t="s">
        <v>426</v>
      </c>
    </row>
    <row r="7" spans="1:3" ht="19.5" customHeight="1" x14ac:dyDescent="0.35">
      <c r="A7" s="3" t="s">
        <v>407</v>
      </c>
      <c r="B7" s="4" t="s">
        <v>416</v>
      </c>
      <c r="C7" s="4" t="s">
        <v>427</v>
      </c>
    </row>
    <row r="8" spans="1:3" ht="17.5" x14ac:dyDescent="0.35">
      <c r="A8" s="3" t="s">
        <v>408</v>
      </c>
      <c r="B8" s="4" t="s">
        <v>417</v>
      </c>
      <c r="C8" s="4" t="s">
        <v>428</v>
      </c>
    </row>
    <row r="9" spans="1:3" ht="17.5" x14ac:dyDescent="0.35">
      <c r="A9" s="3" t="s">
        <v>3</v>
      </c>
      <c r="B9" s="4" t="s">
        <v>418</v>
      </c>
      <c r="C9" s="4" t="s">
        <v>429</v>
      </c>
    </row>
    <row r="10" spans="1:3" ht="17.5" x14ac:dyDescent="0.35">
      <c r="A10" s="3" t="s">
        <v>409</v>
      </c>
      <c r="B10" s="4" t="s">
        <v>419</v>
      </c>
      <c r="C10" s="487" t="s">
        <v>430</v>
      </c>
    </row>
    <row r="11" spans="1:3" ht="17.5" x14ac:dyDescent="0.35">
      <c r="A11" s="3" t="s">
        <v>445</v>
      </c>
      <c r="B11" s="4" t="s">
        <v>9</v>
      </c>
      <c r="C11" s="4" t="s">
        <v>10</v>
      </c>
    </row>
    <row r="12" spans="1:3" ht="17.5" x14ac:dyDescent="0.35">
      <c r="A12" s="3" t="s">
        <v>4</v>
      </c>
      <c r="B12" s="4" t="s">
        <v>412</v>
      </c>
    </row>
    <row r="13" spans="1:3" ht="17.5" x14ac:dyDescent="0.35">
      <c r="A13" s="3" t="s">
        <v>5</v>
      </c>
      <c r="B13" s="507" t="s">
        <v>12</v>
      </c>
      <c r="C13" s="507"/>
    </row>
    <row r="14" spans="1:3" ht="19.5" customHeight="1" x14ac:dyDescent="0.35">
      <c r="A14" s="3" t="s">
        <v>6</v>
      </c>
      <c r="B14" s="508" t="s">
        <v>437</v>
      </c>
      <c r="C14" s="508"/>
    </row>
    <row r="15" spans="1:3" ht="19.5" customHeight="1" x14ac:dyDescent="0.35">
      <c r="A15" s="3" t="s">
        <v>7</v>
      </c>
      <c r="B15" s="509"/>
      <c r="C15" s="509"/>
    </row>
    <row r="16" spans="1:3" ht="19.5" customHeight="1" x14ac:dyDescent="0.4">
      <c r="A16" s="5" t="s">
        <v>8</v>
      </c>
      <c r="B16" s="278"/>
      <c r="C16" s="278"/>
    </row>
    <row r="17" spans="1:1" ht="17.5" x14ac:dyDescent="0.35">
      <c r="A17" s="3" t="s">
        <v>11</v>
      </c>
    </row>
    <row r="18" spans="1:1" ht="20.25" customHeight="1" x14ac:dyDescent="0.35">
      <c r="A18" s="3" t="s">
        <v>13</v>
      </c>
    </row>
    <row r="19" spans="1:1" ht="56.25" customHeight="1" x14ac:dyDescent="0.25"/>
    <row r="20" spans="1:1" ht="48.5" x14ac:dyDescent="0.35">
      <c r="A20" s="6" t="s">
        <v>14</v>
      </c>
    </row>
    <row r="21" spans="1:1" ht="31" x14ac:dyDescent="0.35">
      <c r="A21" s="7" t="s">
        <v>15</v>
      </c>
    </row>
    <row r="22" spans="1:1" ht="15.5" x14ac:dyDescent="0.35">
      <c r="A22" s="490" t="s">
        <v>441</v>
      </c>
    </row>
    <row r="23" spans="1:1" ht="15.5" x14ac:dyDescent="0.35">
      <c r="A23" s="8" t="s">
        <v>16</v>
      </c>
    </row>
    <row r="24" spans="1:1" ht="48.5" x14ac:dyDescent="0.35">
      <c r="A24" s="6" t="s">
        <v>465</v>
      </c>
    </row>
    <row r="25" spans="1:1" ht="15.5" x14ac:dyDescent="0.35">
      <c r="A25" s="8" t="s">
        <v>16</v>
      </c>
    </row>
    <row r="26" spans="1:1" ht="33" x14ac:dyDescent="0.35">
      <c r="A26" s="6" t="s">
        <v>17</v>
      </c>
    </row>
    <row r="27" spans="1:1" ht="31" x14ac:dyDescent="0.35">
      <c r="A27" s="9" t="s">
        <v>18</v>
      </c>
    </row>
    <row r="28" spans="1:1" ht="15.5" x14ac:dyDescent="0.35">
      <c r="A28" s="8" t="s">
        <v>16</v>
      </c>
    </row>
    <row r="29" spans="1:1" ht="48.5" x14ac:dyDescent="0.35">
      <c r="A29" s="6" t="s">
        <v>431</v>
      </c>
    </row>
    <row r="30" spans="1:1" ht="33" x14ac:dyDescent="0.35">
      <c r="A30" s="6" t="s">
        <v>432</v>
      </c>
    </row>
    <row r="31" spans="1:1" ht="48.5" x14ac:dyDescent="0.35">
      <c r="A31" s="6" t="s">
        <v>19</v>
      </c>
    </row>
    <row r="32" spans="1:1" ht="15.5" x14ac:dyDescent="0.35">
      <c r="A32" s="8" t="s">
        <v>16</v>
      </c>
    </row>
    <row r="33" spans="1:1" ht="49" x14ac:dyDescent="0.35">
      <c r="A33" s="6" t="s">
        <v>443</v>
      </c>
    </row>
    <row r="34" spans="1:1" ht="15.5" x14ac:dyDescent="0.35">
      <c r="A34" s="8" t="s">
        <v>16</v>
      </c>
    </row>
    <row r="35" spans="1:1" ht="33" x14ac:dyDescent="0.35">
      <c r="A35" s="6" t="s">
        <v>433</v>
      </c>
    </row>
    <row r="36" spans="1:1" ht="48.5" x14ac:dyDescent="0.35">
      <c r="A36" s="6" t="s">
        <v>20</v>
      </c>
    </row>
    <row r="37" spans="1:1" ht="17.5" x14ac:dyDescent="0.35">
      <c r="A37" s="6" t="s">
        <v>21</v>
      </c>
    </row>
    <row r="38" spans="1:1" ht="15.5" x14ac:dyDescent="0.35">
      <c r="A38" s="8" t="s">
        <v>16</v>
      </c>
    </row>
    <row r="39" spans="1:1" ht="53.5" x14ac:dyDescent="0.4">
      <c r="A39" s="6" t="s">
        <v>22</v>
      </c>
    </row>
    <row r="40" spans="1:1" ht="35.5" x14ac:dyDescent="0.35">
      <c r="A40" s="10" t="s">
        <v>23</v>
      </c>
    </row>
    <row r="41" spans="1:1" ht="36" x14ac:dyDescent="0.4">
      <c r="A41" s="11" t="s">
        <v>24</v>
      </c>
    </row>
    <row r="42" spans="1:1" ht="15.5" x14ac:dyDescent="0.35">
      <c r="A42" s="8" t="s">
        <v>16</v>
      </c>
    </row>
    <row r="43" spans="1:1" ht="53.5" x14ac:dyDescent="0.4">
      <c r="A43" s="6" t="s">
        <v>25</v>
      </c>
    </row>
    <row r="44" spans="1:1" ht="15.5" x14ac:dyDescent="0.35">
      <c r="A44" s="8" t="s">
        <v>16</v>
      </c>
    </row>
    <row r="45" spans="1:1" ht="33" x14ac:dyDescent="0.35">
      <c r="A45" s="6" t="s">
        <v>26</v>
      </c>
    </row>
    <row r="46" spans="1:1" ht="31.5" customHeight="1" x14ac:dyDescent="0.35">
      <c r="A46" s="7" t="s">
        <v>27</v>
      </c>
    </row>
    <row r="47" spans="1:1" ht="15.5" x14ac:dyDescent="0.35">
      <c r="A47" s="7" t="s">
        <v>446</v>
      </c>
    </row>
    <row r="48" spans="1:1" ht="17.5" x14ac:dyDescent="0.35">
      <c r="A48" s="6" t="s">
        <v>28</v>
      </c>
    </row>
    <row r="49" spans="1:2" ht="17.5" x14ac:dyDescent="0.35">
      <c r="A49" s="6" t="s">
        <v>29</v>
      </c>
    </row>
    <row r="50" spans="1:2" ht="15.5" x14ac:dyDescent="0.35">
      <c r="A50" s="8" t="s">
        <v>16</v>
      </c>
    </row>
    <row r="51" spans="1:2" ht="48.5" x14ac:dyDescent="0.35">
      <c r="A51" s="6" t="s">
        <v>434</v>
      </c>
    </row>
    <row r="52" spans="1:2" ht="31" x14ac:dyDescent="0.35">
      <c r="A52" s="9" t="s">
        <v>30</v>
      </c>
    </row>
    <row r="53" spans="1:2" ht="15.5" x14ac:dyDescent="0.35">
      <c r="A53" s="8" t="s">
        <v>16</v>
      </c>
    </row>
    <row r="54" spans="1:2" ht="48.5" x14ac:dyDescent="0.35">
      <c r="A54" s="12" t="s">
        <v>31</v>
      </c>
    </row>
    <row r="55" spans="1:2" ht="15.5" x14ac:dyDescent="0.35">
      <c r="A55" s="8" t="s">
        <v>16</v>
      </c>
    </row>
    <row r="56" spans="1:2" ht="48.5" x14ac:dyDescent="0.35">
      <c r="A56" s="6" t="s">
        <v>435</v>
      </c>
    </row>
    <row r="57" spans="1:2" ht="21" customHeight="1" x14ac:dyDescent="0.35">
      <c r="A57" s="8" t="s">
        <v>16</v>
      </c>
    </row>
    <row r="58" spans="1:2" ht="36" x14ac:dyDescent="0.4">
      <c r="A58" s="6" t="s">
        <v>32</v>
      </c>
    </row>
    <row r="59" spans="1:2" ht="17.5" x14ac:dyDescent="0.35">
      <c r="A59" s="6" t="s">
        <v>33</v>
      </c>
    </row>
    <row r="60" spans="1:2" ht="15.5" x14ac:dyDescent="0.35">
      <c r="A60" s="497" t="s">
        <v>448</v>
      </c>
    </row>
    <row r="61" spans="1:2" ht="16.5" x14ac:dyDescent="0.35">
      <c r="A61" s="13" t="s">
        <v>34</v>
      </c>
    </row>
    <row r="62" spans="1:2" ht="16.5" x14ac:dyDescent="0.35">
      <c r="A62" s="14"/>
      <c r="B62" s="482"/>
    </row>
    <row r="63" spans="1:2" ht="16.5" x14ac:dyDescent="0.35">
      <c r="A63" s="13" t="s">
        <v>35</v>
      </c>
    </row>
    <row r="64" spans="1:2" ht="15.5" x14ac:dyDescent="0.35">
      <c r="A64" s="497" t="s">
        <v>414</v>
      </c>
    </row>
    <row r="65" spans="1:2" ht="21" customHeight="1" x14ac:dyDescent="0.35">
      <c r="A65" s="15" t="s">
        <v>36</v>
      </c>
    </row>
    <row r="66" spans="1:2" ht="20.25" customHeight="1" x14ac:dyDescent="0.3">
      <c r="A66" s="498" t="s">
        <v>449</v>
      </c>
      <c r="B66" s="482"/>
    </row>
    <row r="67" spans="1:2" ht="15.5" x14ac:dyDescent="0.35">
      <c r="A67" s="8" t="s">
        <v>16</v>
      </c>
    </row>
    <row r="68" spans="1:2" ht="48.5" x14ac:dyDescent="0.35">
      <c r="A68" s="6" t="s">
        <v>442</v>
      </c>
    </row>
    <row r="69" spans="1:2" ht="31" x14ac:dyDescent="0.25">
      <c r="A69" s="481" t="s">
        <v>37</v>
      </c>
    </row>
    <row r="70" spans="1:2" ht="46.5" x14ac:dyDescent="0.35">
      <c r="A70" s="9" t="s">
        <v>38</v>
      </c>
    </row>
    <row r="71" spans="1:2" ht="46.5" x14ac:dyDescent="0.35">
      <c r="A71" s="7" t="s">
        <v>39</v>
      </c>
    </row>
    <row r="72" spans="1:2" ht="15.5" x14ac:dyDescent="0.35">
      <c r="A72" s="8" t="s">
        <v>16</v>
      </c>
    </row>
    <row r="73" spans="1:2" ht="33" x14ac:dyDescent="0.35">
      <c r="A73" s="6" t="s">
        <v>436</v>
      </c>
    </row>
    <row r="74" spans="1:2" ht="15.5" x14ac:dyDescent="0.35">
      <c r="A74" s="9" t="s">
        <v>40</v>
      </c>
    </row>
    <row r="75" spans="1:2" ht="26.25" customHeight="1" x14ac:dyDescent="0.35">
      <c r="A75" s="8" t="s">
        <v>16</v>
      </c>
    </row>
    <row r="76" spans="1:2" ht="17.5" x14ac:dyDescent="0.35">
      <c r="A76" s="6" t="s">
        <v>13</v>
      </c>
    </row>
    <row r="77" spans="1:2" ht="15.5" x14ac:dyDescent="0.35">
      <c r="A77" s="16" t="s">
        <v>41</v>
      </c>
    </row>
    <row r="78" spans="1:2" ht="46.5" x14ac:dyDescent="0.35">
      <c r="A78" s="9" t="s">
        <v>413</v>
      </c>
    </row>
    <row r="79" spans="1:2" ht="15.5" x14ac:dyDescent="0.35">
      <c r="A79" s="7" t="s">
        <v>42</v>
      </c>
    </row>
    <row r="80" spans="1:2" ht="46.5" x14ac:dyDescent="0.35">
      <c r="A80" s="9" t="s">
        <v>43</v>
      </c>
    </row>
    <row r="81" spans="1:1" ht="15.5" x14ac:dyDescent="0.35">
      <c r="A81" s="8" t="s">
        <v>16</v>
      </c>
    </row>
    <row r="82" spans="1:1" ht="15.5" x14ac:dyDescent="0.35">
      <c r="A82" s="9"/>
    </row>
    <row r="83" spans="1:1" ht="15.5" x14ac:dyDescent="0.35">
      <c r="A83" s="9"/>
    </row>
    <row r="84" spans="1:1" ht="15.5" x14ac:dyDescent="0.35">
      <c r="A84" s="9"/>
    </row>
    <row r="85" spans="1:1" ht="15.5" x14ac:dyDescent="0.35">
      <c r="A85" s="9"/>
    </row>
    <row r="86" spans="1:1" ht="15.5" x14ac:dyDescent="0.35">
      <c r="A86" s="9"/>
    </row>
    <row r="87" spans="1:1" ht="15.5" x14ac:dyDescent="0.35">
      <c r="A87" s="9"/>
    </row>
    <row r="88" spans="1:1" ht="15.5" x14ac:dyDescent="0.35">
      <c r="A88" s="9"/>
    </row>
    <row r="89" spans="1:1" ht="15.5" x14ac:dyDescent="0.35">
      <c r="A89" s="9"/>
    </row>
    <row r="90" spans="1:1" ht="15.5" x14ac:dyDescent="0.35">
      <c r="A90" s="9"/>
    </row>
  </sheetData>
  <mergeCells count="3">
    <mergeCell ref="B5:C5"/>
    <mergeCell ref="B13:C13"/>
    <mergeCell ref="B14:C15"/>
  </mergeCells>
  <hyperlinks>
    <hyperlink ref="A3" location="Ohjeet!_1._Yleistä" display="1. Yleistä" xr:uid="{00000000-0004-0000-0000-000000000000}"/>
    <hyperlink ref="A4" location="_2._Sarjan_valinta" display="2. Sarjan valinta (samasta taulukosta eri sarjoihin sopiva)" xr:uid="{00000000-0004-0000-0000-000001000000}"/>
    <hyperlink ref="A5" location="Ohjeet!_3._Kilpailijat" display="3. Kilpailijat (" xr:uid="{00000000-0004-0000-0000-000002000000}"/>
    <hyperlink ref="A6" location="Ohjeet!_4._Tallennustaulukot" display="4. Tallennustaulukot" xr:uid="{00000000-0004-0000-0000-000003000000}"/>
    <hyperlink ref="C6" location="JavKeiPK!B3" display="Javelin Keihäs Pöytäkirja" xr:uid="{00000000-0004-0000-0000-000004000000}"/>
    <hyperlink ref="A7" location="Ohjeet!_5._Mittauspöytäkirjat" display="5. Mittauspöytäkirjat" xr:uid="{00000000-0004-0000-0000-000005000000}"/>
    <hyperlink ref="A8" location="Ohjeet!_6._Taulukoiden_kopioiminen" display="6. Taulukoiden kopioiminen" xr:uid="{00000000-0004-0000-0000-000006000000}"/>
    <hyperlink ref="B7" location="DisKie!A8" display="Discus Kiekko" xr:uid="{00000000-0004-0000-0000-000007000000}"/>
    <hyperlink ref="C7" location="DisKiekPK!B3" display="Miesten Kiekko Pöytäkirja" xr:uid="{00000000-0004-0000-0000-000008000000}"/>
    <hyperlink ref="A9" location="Ohjeet!_7._Taulukoiden_suojaaminen" display="7. Taulukoiden suojaaminen, suojauksen poistaminen" xr:uid="{00000000-0004-0000-0000-000009000000}"/>
    <hyperlink ref="A10" location="Ohjeet!_8._Tietojen_kelpoisuuden_tarkistaminen" display="8. Tietojen kelpoisuuden tarkistaminen" xr:uid="{00000000-0004-0000-0000-00000A000000}"/>
    <hyperlink ref="B8" location="HamMou!A7" display="Hammer Moukari" xr:uid="{00000000-0004-0000-0000-00000B000000}"/>
    <hyperlink ref="C8" location="HamMouPK!B3" display="Hammer Moukari Pöytäkirja" xr:uid="{00000000-0004-0000-0000-00000C000000}"/>
    <hyperlink ref="A11" location="Ohjeet!_9._Tallennustaulukon_tulostaminen" display="9. Tallennustaulukon tulostaminen" xr:uid="{00000000-0004-0000-0000-00000D000000}"/>
    <hyperlink ref="A12" location="Ohjeet!_10._Piilotetut_rivit_ja_sarakkeet" display="10. Piilotetut rivit ja sarakkeet" xr:uid="{00000000-0004-0000-0000-00000E000000}"/>
    <hyperlink ref="B9" location="ShotpKuu!A8" display="Shot put Kuula" xr:uid="{00000000-0004-0000-0000-00000F000000}"/>
    <hyperlink ref="C9" location="ShotpKuuPK!B3" display="Shot put Kuula Pöytäkirja" xr:uid="{00000000-0004-0000-0000-000010000000}"/>
    <hyperlink ref="A13" location="Ohjeet!_11._Kiinnitetyt_ruudut" display="11. Kiinnitetyt ruudut" xr:uid="{00000000-0004-0000-0000-000011000000}"/>
    <hyperlink ref="A14" location="_12._Yhteenvedot" display="12. Yhteenvedot" xr:uid="{00000000-0004-0000-0000-000012000000}"/>
    <hyperlink ref="B10" location="WeiPain!A8" display="Weight throw Painonheitto" xr:uid="{00000000-0004-0000-0000-000013000000}"/>
    <hyperlink ref="C10" location="WeiPainPK!B3" display="Weight throw Painonheitto pöytäkirja" xr:uid="{00000000-0004-0000-0000-000014000000}"/>
    <hyperlink ref="A15" location="Ohjeet!Linkkejä" display="13. Linkkejä" xr:uid="{00000000-0004-0000-0000-000015000000}"/>
    <hyperlink ref="A16" location="Ohjeet!_14._Vaihtoehto_monenkokoisille_välineille" display="14. Vaihtoehto monen kokoisille välineille" xr:uid="{00000000-0004-0000-0000-000016000000}"/>
    <hyperlink ref="B11" location="Kilpailijat!A1" display="Kilpailijat" xr:uid="{00000000-0004-0000-0000-000017000000}"/>
    <hyperlink ref="C11" location="Yht_veto!A1" display="Yhteenveto" xr:uid="{00000000-0004-0000-0000-000018000000}"/>
    <hyperlink ref="A17" location="Ohjeet!_15._Rivien_lisääminen_tallennustaulukkkoon" display="15. Rivien lisääminen tallennustaulukkoon" xr:uid="{00000000-0004-0000-0000-000019000000}"/>
    <hyperlink ref="A18" location="Ohjeet!_16.__Latojan_huomautuksia" display="16. &quot;Latojan huomautuksia&quot;" xr:uid="{00000000-0004-0000-0000-00001A000000}"/>
    <hyperlink ref="A23" location="Ohjeiden_alku" display="Ohjeen alkuun" xr:uid="{00000000-0004-0000-0000-00001B000000}"/>
    <hyperlink ref="A25" location="Ohjeiden_alku" display="Ohjeen alkuun" xr:uid="{00000000-0004-0000-0000-00001C000000}"/>
    <hyperlink ref="A28" location="Ohjeiden_alku" display="Ohjeen alkuun" xr:uid="{00000000-0004-0000-0000-00001D000000}"/>
    <hyperlink ref="A32" location="Ohjeiden_alku" display="Ohjeen alkuun" xr:uid="{00000000-0004-0000-0000-00001E000000}"/>
    <hyperlink ref="A34" location="Ohjeiden_alku" display="Ohjeen alkuun" xr:uid="{00000000-0004-0000-0000-00001F000000}"/>
    <hyperlink ref="A38" location="Ohjeiden_alku" display="Ohjeen alkuun" xr:uid="{00000000-0004-0000-0000-000020000000}"/>
    <hyperlink ref="A42" location="Ohjeiden_alku" display="Ohjeen alkuun" xr:uid="{00000000-0004-0000-0000-000021000000}"/>
    <hyperlink ref="A44" location="Ohjeiden_alku" display="Ohjeen alkuun" xr:uid="{00000000-0004-0000-0000-000022000000}"/>
    <hyperlink ref="A50" location="Ohjeiden_alku" display="Ohjeen alkuun" xr:uid="{00000000-0004-0000-0000-000023000000}"/>
    <hyperlink ref="A53" location="Ohjeiden_alku" display="Ohjeen alkuun" xr:uid="{00000000-0004-0000-0000-000024000000}"/>
    <hyperlink ref="A55" location="Ohjeiden_alku" display="Ohjeen alkuun" xr:uid="{00000000-0004-0000-0000-000025000000}"/>
    <hyperlink ref="A57" location="Ohjeiden_alku" display="Ohjeen alkuun" xr:uid="{00000000-0004-0000-0000-000026000000}"/>
    <hyperlink ref="A64" r:id="rId1" xr:uid="{00000000-0004-0000-0000-000029000000}"/>
    <hyperlink ref="A65" r:id="rId2" xr:uid="{00000000-0004-0000-0000-00002A000000}"/>
    <hyperlink ref="A67" location="Ohjeiden_alku" display="Ohjeen alkuun" xr:uid="{00000000-0004-0000-0000-00002C000000}"/>
    <hyperlink ref="A72" location="Ohjeiden_alku" display="Ohjeen alkuun" xr:uid="{00000000-0004-0000-0000-00002D000000}"/>
    <hyperlink ref="A75" location="Ohjeiden_alku" display="Ohjeen alkuun" xr:uid="{00000000-0004-0000-0000-00002E000000}"/>
    <hyperlink ref="A81" location="Ohjeiden_alku" display="Ohjeen alkuun" xr:uid="{00000000-0004-0000-0000-00002F000000}"/>
    <hyperlink ref="B12" location="Mitat!A1" display="Mitat" xr:uid="{00000000-0004-0000-0000-000030000000}"/>
    <hyperlink ref="B6" location="JavKeih!A1" display="Miesten keihäs" xr:uid="{00000000-0004-0000-0000-000031000000}"/>
    <hyperlink ref="A60" r:id="rId3" xr:uid="{701B2675-A2F4-413E-A36B-221714B8C53B}"/>
    <hyperlink ref="A66" r:id="rId4" xr:uid="{7F2A6DF0-3EA5-48B6-8C30-6224152DB325}"/>
  </hyperlinks>
  <pageMargins left="0.70000000000000007" right="0.70000000000000007" top="0.75" bottom="0.75" header="0.30000000000000004" footer="0.30000000000000004"/>
  <pageSetup paperSize="9" fitToWidth="0" fitToHeight="0"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59999389629810485"/>
  </sheetPr>
  <dimension ref="A1:AQ108"/>
  <sheetViews>
    <sheetView zoomScale="85" zoomScaleNormal="85" workbookViewId="0">
      <pane xSplit="1" ySplit="8" topLeftCell="N12" activePane="bottomRight" state="frozen"/>
      <selection pane="topRight" activeCell="B1" sqref="B1"/>
      <selection pane="bottomLeft" activeCell="A9" sqref="A9"/>
      <selection pane="bottomRight" activeCell="AA2" sqref="AA2"/>
    </sheetView>
  </sheetViews>
  <sheetFormatPr defaultRowHeight="12.5" x14ac:dyDescent="0.25"/>
  <cols>
    <col min="1" max="1" width="9.36328125" customWidth="1"/>
    <col min="2" max="2" width="11.08984375" customWidth="1"/>
    <col min="3" max="3" width="19.453125" customWidth="1"/>
    <col min="4" max="4" width="12.36328125" customWidth="1"/>
    <col min="5" max="5" width="11.08984375" customWidth="1"/>
    <col min="6" max="6" width="13.90625" customWidth="1"/>
    <col min="7" max="7" width="8.453125" customWidth="1"/>
    <col min="8" max="8" width="10.36328125" customWidth="1"/>
    <col min="9" max="9" width="11" customWidth="1"/>
    <col min="10" max="10" width="9.54296875" customWidth="1"/>
    <col min="11" max="11" width="9.08984375" customWidth="1"/>
    <col min="12" max="12" width="10.08984375" customWidth="1"/>
    <col min="13" max="13" width="9.6328125" customWidth="1"/>
    <col min="14" max="14" width="9.36328125" customWidth="1"/>
    <col min="15" max="15" width="8.08984375" customWidth="1"/>
    <col min="16" max="16" width="8" customWidth="1"/>
    <col min="17" max="17" width="9.08984375" customWidth="1"/>
    <col min="18" max="18" width="10.90625" customWidth="1"/>
    <col min="19" max="19" width="8" customWidth="1"/>
    <col min="20" max="20" width="8.36328125" customWidth="1"/>
    <col min="21" max="21" width="8.6328125" customWidth="1"/>
    <col min="22" max="22" width="8" customWidth="1"/>
    <col min="23" max="23" width="7.90625" customWidth="1"/>
    <col min="24" max="24" width="7.08984375" customWidth="1"/>
    <col min="25" max="26" width="8" customWidth="1"/>
    <col min="27" max="27" width="9.54296875" customWidth="1"/>
    <col min="28" max="28" width="21.453125" style="20" customWidth="1"/>
    <col min="29" max="29" width="8.6328125" customWidth="1"/>
    <col min="30" max="30" width="8.453125" customWidth="1"/>
    <col min="31" max="31" width="12.453125" customWidth="1"/>
    <col min="32" max="32" width="26.54296875" style="20" customWidth="1"/>
    <col min="33" max="33" width="21.453125" customWidth="1"/>
    <col min="34" max="34" width="10.90625" customWidth="1"/>
    <col min="35" max="35" width="21.08984375" style="20" customWidth="1"/>
    <col min="36" max="36" width="11.54296875" hidden="1" customWidth="1"/>
    <col min="37" max="37" width="13.90625" customWidth="1"/>
    <col min="38" max="38" width="8.54296875" customWidth="1"/>
    <col min="39" max="39" width="8.6328125" customWidth="1"/>
    <col min="40" max="40" width="19.453125" customWidth="1"/>
    <col min="41" max="41" width="8.6328125" customWidth="1"/>
    <col min="42" max="42" width="10.54296875" customWidth="1"/>
    <col min="43" max="43" width="24" customWidth="1"/>
    <col min="44" max="1024" width="9.08984375" customWidth="1"/>
  </cols>
  <sheetData>
    <row r="1" spans="1:43" ht="27" customHeight="1" thickBot="1" x14ac:dyDescent="0.45">
      <c r="D1" s="17" t="s">
        <v>44</v>
      </c>
      <c r="E1" s="18">
        <f>Kilpailijat!$C$1</f>
        <v>0</v>
      </c>
      <c r="F1" s="19"/>
      <c r="G1" s="19"/>
      <c r="H1" s="19"/>
      <c r="I1" s="19"/>
      <c r="J1" s="19"/>
      <c r="K1" s="19"/>
      <c r="L1" s="19"/>
      <c r="M1" s="19"/>
      <c r="N1" s="19"/>
    </row>
    <row r="2" spans="1:43" ht="33.75" customHeight="1" thickBot="1" x14ac:dyDescent="0.55000000000000004">
      <c r="A2" s="21" t="s">
        <v>45</v>
      </c>
      <c r="B2" s="21"/>
      <c r="C2" s="21"/>
      <c r="D2" s="22"/>
      <c r="H2" s="23" t="s">
        <v>46</v>
      </c>
      <c r="J2" s="495" t="s">
        <v>447</v>
      </c>
      <c r="K2" s="496" t="str">
        <f>IF(G5=400,J2,"")</f>
        <v/>
      </c>
      <c r="AA2" s="23" t="s">
        <v>46</v>
      </c>
    </row>
    <row r="3" spans="1:43" ht="26.25" customHeight="1" thickBot="1" x14ac:dyDescent="0.45">
      <c r="G3" s="24" t="s">
        <v>47</v>
      </c>
      <c r="L3" s="25" t="s">
        <v>48</v>
      </c>
      <c r="S3" s="26" t="s">
        <v>48</v>
      </c>
      <c r="T3" s="26" t="s">
        <v>48</v>
      </c>
      <c r="AK3" s="27" t="str">
        <f>C5</f>
        <v>M</v>
      </c>
    </row>
    <row r="4" spans="1:43" ht="20.5" thickBot="1" x14ac:dyDescent="0.35">
      <c r="B4" s="28" t="s">
        <v>49</v>
      </c>
      <c r="F4" s="29"/>
      <c r="G4" s="30"/>
      <c r="H4" s="31" t="s">
        <v>50</v>
      </c>
      <c r="I4" s="32"/>
      <c r="J4" s="32" t="s">
        <v>51</v>
      </c>
      <c r="K4" s="32" t="s">
        <v>52</v>
      </c>
      <c r="L4" s="32" t="s">
        <v>53</v>
      </c>
      <c r="M4" s="32" t="s">
        <v>54</v>
      </c>
      <c r="N4" s="32" t="s">
        <v>55</v>
      </c>
      <c r="O4" s="32" t="s">
        <v>56</v>
      </c>
      <c r="P4" s="32" t="s">
        <v>57</v>
      </c>
      <c r="Q4" s="32" t="s">
        <v>58</v>
      </c>
      <c r="R4" s="32" t="s">
        <v>59</v>
      </c>
      <c r="S4" s="32" t="s">
        <v>60</v>
      </c>
      <c r="T4" s="32" t="s">
        <v>61</v>
      </c>
      <c r="U4" s="32" t="s">
        <v>62</v>
      </c>
      <c r="V4" s="32" t="s">
        <v>63</v>
      </c>
      <c r="W4" s="32" t="s">
        <v>64</v>
      </c>
      <c r="X4" s="32" t="s">
        <v>65</v>
      </c>
      <c r="Y4" s="32" t="s">
        <v>66</v>
      </c>
      <c r="Z4" s="32"/>
      <c r="AA4" s="33"/>
      <c r="AB4" s="34"/>
      <c r="AC4" s="510"/>
      <c r="AD4" s="510"/>
      <c r="AE4" s="510"/>
      <c r="AF4" s="510"/>
      <c r="AG4" s="510"/>
      <c r="AH4" s="510"/>
      <c r="AI4" s="510"/>
      <c r="AK4" s="511"/>
      <c r="AL4" s="35"/>
      <c r="AM4" s="35"/>
      <c r="AN4" s="35"/>
    </row>
    <row r="5" spans="1:43" ht="28.5" thickBot="1" x14ac:dyDescent="0.35">
      <c r="A5" s="36"/>
      <c r="B5" s="28" t="s">
        <v>67</v>
      </c>
      <c r="C5" s="27" t="s">
        <v>68</v>
      </c>
      <c r="D5" s="37"/>
      <c r="E5" s="37"/>
      <c r="F5" s="38" t="s">
        <v>69</v>
      </c>
      <c r="G5" s="39">
        <f>VLOOKUP($C$5,Mitat!$A$168:$N$220,2,0)</f>
        <v>800</v>
      </c>
      <c r="H5" s="39">
        <f>VLOOKUP($C$5,Mitat!$A$168:$N$220,7,0)</f>
        <v>2600</v>
      </c>
      <c r="I5" s="40" t="s">
        <v>70</v>
      </c>
      <c r="J5" s="39">
        <f>VLOOKUP($C$5,Mitat!$A$168:$N$220,9,0)</f>
        <v>900</v>
      </c>
      <c r="K5" s="39">
        <f>VLOOKUP($C$5,Mitat!$A$168:$N$220,5,0)</f>
        <v>25</v>
      </c>
      <c r="L5" s="41">
        <f>J5/2</f>
        <v>450</v>
      </c>
      <c r="M5" s="41"/>
      <c r="N5" s="41"/>
      <c r="O5" s="41" t="s">
        <v>71</v>
      </c>
      <c r="P5" s="41"/>
      <c r="Q5" s="39">
        <f>VLOOKUP($C$5,Mitat!$A$168:$N$220,13,0)</f>
        <v>250</v>
      </c>
      <c r="R5" s="41" t="s">
        <v>72</v>
      </c>
      <c r="S5" s="41">
        <f>H5-J6</f>
        <v>1540</v>
      </c>
      <c r="T5" s="41">
        <f>S5/2</f>
        <v>770</v>
      </c>
      <c r="U5" s="41" t="s">
        <v>73</v>
      </c>
      <c r="V5" s="41" t="s">
        <v>74</v>
      </c>
      <c r="W5" s="41">
        <v>3.5</v>
      </c>
      <c r="X5" s="41"/>
      <c r="Y5" s="39">
        <f>VLOOKUP($C$5,Mitat!$A$168:$N$220,11,0)</f>
        <v>150</v>
      </c>
      <c r="Z5" s="40" t="s">
        <v>70</v>
      </c>
      <c r="AA5" s="39" t="s">
        <v>70</v>
      </c>
      <c r="AB5" s="34"/>
      <c r="AC5" s="510"/>
      <c r="AD5" s="510"/>
      <c r="AE5" s="510"/>
      <c r="AF5" s="510"/>
      <c r="AG5" s="510"/>
      <c r="AH5" s="510"/>
      <c r="AI5" s="510"/>
      <c r="AJ5" s="36"/>
      <c r="AK5" s="511"/>
      <c r="AL5" s="35"/>
      <c r="AM5" s="35"/>
      <c r="AN5" s="35"/>
    </row>
    <row r="6" spans="1:43" ht="18.649999999999999" customHeight="1" thickBot="1" x14ac:dyDescent="0.35">
      <c r="C6" s="37"/>
      <c r="D6" s="37"/>
      <c r="E6" s="37"/>
      <c r="F6" s="38" t="s">
        <v>75</v>
      </c>
      <c r="G6" s="42"/>
      <c r="H6" s="39">
        <f>VLOOKUP($C$5,Mitat!$A$168:$N$220,8,0)</f>
        <v>2700</v>
      </c>
      <c r="I6" s="43"/>
      <c r="J6" s="39">
        <f>VLOOKUP($C$5,Mitat!$A$168:$N$220,10,0)</f>
        <v>1060</v>
      </c>
      <c r="K6" s="39">
        <f>VLOOKUP($C$5,Mitat!$A$168:$N$220,6,0)</f>
        <v>30</v>
      </c>
      <c r="L6" s="41">
        <f>J6/2</f>
        <v>530</v>
      </c>
      <c r="M6" s="43" t="s">
        <v>73</v>
      </c>
      <c r="N6" s="43"/>
      <c r="O6" s="43"/>
      <c r="P6" s="43" t="s">
        <v>76</v>
      </c>
      <c r="Q6" s="39">
        <f>VLOOKUP($C$5,Mitat!$A$168:$N$220,14,0)</f>
        <v>330</v>
      </c>
      <c r="R6" s="43" t="s">
        <v>52</v>
      </c>
      <c r="S6" s="43">
        <f>H6-J5</f>
        <v>1800</v>
      </c>
      <c r="T6" s="43">
        <f>S6/2</f>
        <v>900</v>
      </c>
      <c r="U6" s="43"/>
      <c r="V6" s="43"/>
      <c r="W6" s="43"/>
      <c r="X6" s="43" t="s">
        <v>77</v>
      </c>
      <c r="Y6" s="39">
        <f>VLOOKUP($C$5,Mitat!$A$168:$N$220,12,0)</f>
        <v>160</v>
      </c>
      <c r="Z6" s="44"/>
      <c r="AA6" s="42"/>
      <c r="AB6" s="34"/>
      <c r="AC6" s="512" t="s">
        <v>78</v>
      </c>
      <c r="AD6" s="512"/>
    </row>
    <row r="7" spans="1:43" ht="16" thickBot="1" x14ac:dyDescent="0.4">
      <c r="C7" s="37"/>
      <c r="D7" s="37"/>
      <c r="E7" s="37"/>
      <c r="F7" s="45" t="s">
        <v>79</v>
      </c>
      <c r="G7" s="46">
        <v>1</v>
      </c>
      <c r="H7" s="46">
        <v>2</v>
      </c>
      <c r="I7" s="46">
        <v>3</v>
      </c>
      <c r="J7" s="46">
        <v>4</v>
      </c>
      <c r="K7" s="46">
        <v>5</v>
      </c>
      <c r="L7" s="46"/>
      <c r="M7" s="46">
        <v>6</v>
      </c>
      <c r="N7" s="46">
        <v>7</v>
      </c>
      <c r="O7" s="46">
        <v>8</v>
      </c>
      <c r="P7" s="46">
        <v>9</v>
      </c>
      <c r="Q7" s="46">
        <v>10</v>
      </c>
      <c r="R7" s="46">
        <v>11</v>
      </c>
      <c r="S7" s="46"/>
      <c r="T7" s="46"/>
      <c r="U7" s="46">
        <v>12</v>
      </c>
      <c r="V7" s="46">
        <v>13</v>
      </c>
      <c r="W7" s="46">
        <v>14</v>
      </c>
      <c r="X7" s="46">
        <v>15</v>
      </c>
      <c r="Y7" s="46">
        <v>16</v>
      </c>
      <c r="Z7" s="46">
        <v>17</v>
      </c>
      <c r="AA7" s="46">
        <v>18</v>
      </c>
      <c r="AB7" s="47"/>
      <c r="AC7" s="48">
        <f>COUNTA(AC9:AC99)</f>
        <v>0</v>
      </c>
      <c r="AD7" s="49">
        <f>COUNTA(AD9:AD99)</f>
        <v>0</v>
      </c>
      <c r="AM7" s="513" t="s">
        <v>80</v>
      </c>
      <c r="AN7" s="513"/>
    </row>
    <row r="8" spans="1:43" s="62" customFormat="1" ht="56" customHeight="1" x14ac:dyDescent="0.3">
      <c r="A8" s="50" t="s">
        <v>81</v>
      </c>
      <c r="B8" s="50" t="s">
        <v>82</v>
      </c>
      <c r="C8" s="50" t="s">
        <v>83</v>
      </c>
      <c r="D8" s="50" t="s">
        <v>84</v>
      </c>
      <c r="E8" s="50" t="s">
        <v>85</v>
      </c>
      <c r="F8" s="50" t="s">
        <v>86</v>
      </c>
      <c r="G8" s="51" t="s">
        <v>87</v>
      </c>
      <c r="H8" s="52" t="s">
        <v>88</v>
      </c>
      <c r="I8" s="52" t="s">
        <v>89</v>
      </c>
      <c r="J8" s="52" t="s">
        <v>90</v>
      </c>
      <c r="K8" s="52" t="s">
        <v>91</v>
      </c>
      <c r="L8" s="52" t="s">
        <v>92</v>
      </c>
      <c r="M8" s="52" t="s">
        <v>93</v>
      </c>
      <c r="N8" s="52" t="s">
        <v>94</v>
      </c>
      <c r="O8" s="52" t="s">
        <v>95</v>
      </c>
      <c r="P8" s="52" t="s">
        <v>96</v>
      </c>
      <c r="Q8" s="52" t="s">
        <v>97</v>
      </c>
      <c r="R8" s="52" t="s">
        <v>98</v>
      </c>
      <c r="S8" s="52" t="s">
        <v>99</v>
      </c>
      <c r="T8" s="52" t="s">
        <v>61</v>
      </c>
      <c r="U8" s="52" t="s">
        <v>100</v>
      </c>
      <c r="V8" s="52" t="s">
        <v>101</v>
      </c>
      <c r="W8" s="52" t="s">
        <v>102</v>
      </c>
      <c r="X8" s="52" t="s">
        <v>103</v>
      </c>
      <c r="Y8" s="52" t="s">
        <v>104</v>
      </c>
      <c r="Z8" s="52" t="s">
        <v>105</v>
      </c>
      <c r="AA8" s="52" t="s">
        <v>106</v>
      </c>
      <c r="AB8" s="53" t="s">
        <v>107</v>
      </c>
      <c r="AC8" s="54" t="s">
        <v>108</v>
      </c>
      <c r="AD8" s="54" t="s">
        <v>109</v>
      </c>
      <c r="AE8" s="54" t="s">
        <v>110</v>
      </c>
      <c r="AF8" s="54" t="s">
        <v>111</v>
      </c>
      <c r="AG8" s="54" t="s">
        <v>112</v>
      </c>
      <c r="AH8" s="55" t="s">
        <v>113</v>
      </c>
      <c r="AI8" s="56" t="s">
        <v>114</v>
      </c>
      <c r="AJ8" s="57" t="s">
        <v>115</v>
      </c>
      <c r="AK8" s="56" t="s">
        <v>67</v>
      </c>
      <c r="AL8" s="58"/>
      <c r="AM8" s="59" t="s">
        <v>116</v>
      </c>
      <c r="AN8" s="59" t="s">
        <v>117</v>
      </c>
      <c r="AO8" s="60"/>
      <c r="AP8" s="61" t="s">
        <v>118</v>
      </c>
      <c r="AQ8" s="61" t="s">
        <v>119</v>
      </c>
    </row>
    <row r="9" spans="1:43" ht="24" customHeight="1" x14ac:dyDescent="0.35">
      <c r="A9" s="63"/>
      <c r="B9" s="64"/>
      <c r="C9" s="65" t="str">
        <f>IF(B9="","",VLOOKUP(AJ9,Kilpailijat!$A$11:$E$5015,5,0))</f>
        <v/>
      </c>
      <c r="D9" s="65"/>
      <c r="E9" s="65"/>
      <c r="F9" s="66"/>
      <c r="G9" s="67"/>
      <c r="H9" s="68"/>
      <c r="I9" s="69"/>
      <c r="J9" s="68"/>
      <c r="K9" s="68"/>
      <c r="L9" s="70">
        <f t="shared" ref="L9:L40" si="0">J9/2</f>
        <v>0</v>
      </c>
      <c r="M9" s="69"/>
      <c r="N9" s="71"/>
      <c r="O9" s="69"/>
      <c r="P9" s="69"/>
      <c r="Q9" s="68"/>
      <c r="R9" s="69"/>
      <c r="S9" s="70">
        <f t="shared" ref="S9:S40" si="1">H9-J9</f>
        <v>0</v>
      </c>
      <c r="T9" s="70">
        <f t="shared" ref="T9:T40" si="2">S9/2</f>
        <v>0</v>
      </c>
      <c r="U9" s="69"/>
      <c r="V9" s="69"/>
      <c r="W9" s="68"/>
      <c r="X9" s="69"/>
      <c r="Y9" s="68"/>
      <c r="Z9" s="69"/>
      <c r="AA9" s="69"/>
      <c r="AB9" s="66"/>
      <c r="AC9" s="72"/>
      <c r="AD9" s="73"/>
      <c r="AE9" s="74"/>
      <c r="AF9" s="75" t="str">
        <f t="shared" ref="AF9:AF40" si="3">IF(AE9="","",VLOOKUP(AE9,$AP$9:$AQ$94,2,0))</f>
        <v/>
      </c>
      <c r="AG9" s="76"/>
      <c r="AH9" s="77"/>
      <c r="AI9" s="78" t="str">
        <f t="shared" ref="AI9:AI40" si="4">IF(AH9="","",VLOOKUP(AH9,$AM$9:$AN$94,2,0))</f>
        <v/>
      </c>
      <c r="AJ9" s="79" t="str">
        <f t="shared" ref="AJ9:AJ40" si="5">$B$4&amp;$C$5&amp;B9</f>
        <v>KeihäsM</v>
      </c>
      <c r="AK9" s="80"/>
      <c r="AL9" s="37"/>
      <c r="AM9" s="81">
        <v>1</v>
      </c>
      <c r="AN9" s="82"/>
      <c r="AO9" s="37"/>
      <c r="AP9" s="83">
        <v>1</v>
      </c>
      <c r="AQ9" s="84" t="s">
        <v>120</v>
      </c>
    </row>
    <row r="10" spans="1:43" ht="24" customHeight="1" x14ac:dyDescent="0.35">
      <c r="A10" s="85"/>
      <c r="B10" s="86"/>
      <c r="C10" s="87" t="str">
        <f>IF(B10="","",VLOOKUP(AJ10,Kilpailijat!$A$11:$E$5015,5,0))</f>
        <v/>
      </c>
      <c r="D10" s="87"/>
      <c r="E10" s="87"/>
      <c r="F10" s="88"/>
      <c r="G10" s="67"/>
      <c r="H10" s="68"/>
      <c r="I10" s="69"/>
      <c r="J10" s="68"/>
      <c r="K10" s="68"/>
      <c r="L10" s="70">
        <f t="shared" si="0"/>
        <v>0</v>
      </c>
      <c r="M10" s="69"/>
      <c r="N10" s="71"/>
      <c r="O10" s="69"/>
      <c r="P10" s="69"/>
      <c r="Q10" s="68"/>
      <c r="R10" s="69"/>
      <c r="S10" s="70">
        <f t="shared" si="1"/>
        <v>0</v>
      </c>
      <c r="T10" s="70">
        <f t="shared" si="2"/>
        <v>0</v>
      </c>
      <c r="U10" s="69"/>
      <c r="V10" s="69"/>
      <c r="W10" s="68"/>
      <c r="X10" s="69"/>
      <c r="Y10" s="68"/>
      <c r="Z10" s="69"/>
      <c r="AA10" s="69"/>
      <c r="AB10" s="88"/>
      <c r="AC10" s="89"/>
      <c r="AD10" s="90"/>
      <c r="AE10" s="91"/>
      <c r="AF10" s="92" t="str">
        <f t="shared" si="3"/>
        <v/>
      </c>
      <c r="AG10" s="93"/>
      <c r="AH10" s="94"/>
      <c r="AI10" s="95" t="str">
        <f t="shared" si="4"/>
        <v/>
      </c>
      <c r="AJ10" s="96" t="str">
        <f t="shared" si="5"/>
        <v>KeihäsM</v>
      </c>
      <c r="AK10" s="97"/>
      <c r="AM10" s="98">
        <v>2</v>
      </c>
      <c r="AN10" s="82"/>
      <c r="AO10" s="37"/>
      <c r="AP10" s="83">
        <v>2</v>
      </c>
      <c r="AQ10" s="84" t="s">
        <v>121</v>
      </c>
    </row>
    <row r="11" spans="1:43" ht="24" customHeight="1" x14ac:dyDescent="0.35">
      <c r="A11" s="63"/>
      <c r="B11" s="64"/>
      <c r="C11" s="65" t="str">
        <f>IF(B11="","",VLOOKUP(AJ11,Kilpailijat!$A$11:$E$5015,5,0))</f>
        <v/>
      </c>
      <c r="D11" s="65"/>
      <c r="E11" s="65"/>
      <c r="F11" s="66"/>
      <c r="G11" s="67"/>
      <c r="H11" s="68"/>
      <c r="I11" s="69"/>
      <c r="J11" s="68"/>
      <c r="K11" s="68"/>
      <c r="L11" s="70">
        <f t="shared" si="0"/>
        <v>0</v>
      </c>
      <c r="M11" s="69"/>
      <c r="N11" s="71"/>
      <c r="O11" s="69"/>
      <c r="P11" s="69"/>
      <c r="Q11" s="68"/>
      <c r="R11" s="69"/>
      <c r="S11" s="70">
        <f t="shared" si="1"/>
        <v>0</v>
      </c>
      <c r="T11" s="70">
        <f t="shared" si="2"/>
        <v>0</v>
      </c>
      <c r="U11" s="69"/>
      <c r="V11" s="69"/>
      <c r="W11" s="68"/>
      <c r="X11" s="69"/>
      <c r="Y11" s="68"/>
      <c r="Z11" s="69"/>
      <c r="AA11" s="69"/>
      <c r="AB11" s="66"/>
      <c r="AC11" s="72"/>
      <c r="AD11" s="73"/>
      <c r="AE11" s="74"/>
      <c r="AF11" s="75" t="str">
        <f t="shared" si="3"/>
        <v/>
      </c>
      <c r="AG11" s="76"/>
      <c r="AH11" s="77"/>
      <c r="AI11" s="78" t="str">
        <f t="shared" si="4"/>
        <v/>
      </c>
      <c r="AJ11" s="79" t="str">
        <f t="shared" si="5"/>
        <v>KeihäsM</v>
      </c>
      <c r="AK11" s="80"/>
      <c r="AM11" s="81">
        <v>3</v>
      </c>
      <c r="AN11" s="82"/>
      <c r="AO11" s="37"/>
      <c r="AP11" s="83">
        <v>3</v>
      </c>
      <c r="AQ11" s="84" t="s">
        <v>122</v>
      </c>
    </row>
    <row r="12" spans="1:43" ht="24" customHeight="1" x14ac:dyDescent="0.35">
      <c r="A12" s="85"/>
      <c r="B12" s="86"/>
      <c r="C12" s="87" t="str">
        <f>IF(B12="","",VLOOKUP(AJ12,Kilpailijat!$A$11:$E$5015,5,0))</f>
        <v/>
      </c>
      <c r="D12" s="87"/>
      <c r="E12" s="87"/>
      <c r="F12" s="88"/>
      <c r="G12" s="67"/>
      <c r="H12" s="68"/>
      <c r="I12" s="69"/>
      <c r="J12" s="68"/>
      <c r="K12" s="68"/>
      <c r="L12" s="70">
        <f t="shared" si="0"/>
        <v>0</v>
      </c>
      <c r="M12" s="69"/>
      <c r="N12" s="71"/>
      <c r="O12" s="69"/>
      <c r="P12" s="69"/>
      <c r="Q12" s="68"/>
      <c r="R12" s="69"/>
      <c r="S12" s="70">
        <f t="shared" si="1"/>
        <v>0</v>
      </c>
      <c r="T12" s="70">
        <f t="shared" si="2"/>
        <v>0</v>
      </c>
      <c r="U12" s="69"/>
      <c r="V12" s="69"/>
      <c r="W12" s="68"/>
      <c r="X12" s="69"/>
      <c r="Y12" s="68"/>
      <c r="Z12" s="69"/>
      <c r="AA12" s="69"/>
      <c r="AB12" s="88"/>
      <c r="AC12" s="89"/>
      <c r="AD12" s="90"/>
      <c r="AE12" s="91"/>
      <c r="AF12" s="92" t="str">
        <f t="shared" si="3"/>
        <v/>
      </c>
      <c r="AG12" s="93"/>
      <c r="AH12" s="94"/>
      <c r="AI12" s="95" t="str">
        <f t="shared" si="4"/>
        <v/>
      </c>
      <c r="AJ12" s="96" t="str">
        <f t="shared" si="5"/>
        <v>KeihäsM</v>
      </c>
      <c r="AK12" s="97"/>
      <c r="AM12" s="98">
        <v>4</v>
      </c>
      <c r="AN12" s="82"/>
      <c r="AO12" s="37"/>
      <c r="AP12" s="83">
        <v>4</v>
      </c>
      <c r="AQ12" s="84" t="s">
        <v>123</v>
      </c>
    </row>
    <row r="13" spans="1:43" ht="24" customHeight="1" x14ac:dyDescent="0.35">
      <c r="A13" s="63"/>
      <c r="B13" s="64"/>
      <c r="C13" s="65" t="str">
        <f>IF(B13="","",VLOOKUP(AJ13,Kilpailijat!$A$11:$E$5015,5,0))</f>
        <v/>
      </c>
      <c r="D13" s="65"/>
      <c r="E13" s="65"/>
      <c r="F13" s="66"/>
      <c r="G13" s="67"/>
      <c r="H13" s="68"/>
      <c r="I13" s="69"/>
      <c r="J13" s="68"/>
      <c r="K13" s="68"/>
      <c r="L13" s="70">
        <f t="shared" si="0"/>
        <v>0</v>
      </c>
      <c r="M13" s="69"/>
      <c r="N13" s="71"/>
      <c r="O13" s="69"/>
      <c r="P13" s="69"/>
      <c r="Q13" s="68"/>
      <c r="R13" s="69"/>
      <c r="S13" s="70">
        <f t="shared" si="1"/>
        <v>0</v>
      </c>
      <c r="T13" s="70">
        <f t="shared" si="2"/>
        <v>0</v>
      </c>
      <c r="U13" s="69"/>
      <c r="V13" s="69"/>
      <c r="W13" s="68"/>
      <c r="X13" s="69"/>
      <c r="Y13" s="68"/>
      <c r="Z13" s="69"/>
      <c r="AA13" s="69"/>
      <c r="AB13" s="66"/>
      <c r="AC13" s="72"/>
      <c r="AD13" s="73"/>
      <c r="AE13" s="74"/>
      <c r="AF13" s="75" t="str">
        <f t="shared" si="3"/>
        <v/>
      </c>
      <c r="AG13" s="76"/>
      <c r="AH13" s="77"/>
      <c r="AI13" s="78" t="str">
        <f t="shared" si="4"/>
        <v/>
      </c>
      <c r="AJ13" s="79" t="str">
        <f t="shared" si="5"/>
        <v>KeihäsM</v>
      </c>
      <c r="AK13" s="80"/>
      <c r="AL13" s="81"/>
      <c r="AM13" s="81">
        <v>5</v>
      </c>
      <c r="AN13" s="82"/>
      <c r="AO13" s="99"/>
      <c r="AP13" s="83">
        <v>5</v>
      </c>
      <c r="AQ13" s="84" t="s">
        <v>124</v>
      </c>
    </row>
    <row r="14" spans="1:43" ht="24" customHeight="1" x14ac:dyDescent="0.35">
      <c r="A14" s="85"/>
      <c r="B14" s="86"/>
      <c r="C14" s="87" t="str">
        <f>IF(B14="","",VLOOKUP(AJ14,Kilpailijat!$A$11:$E$5015,5,0))</f>
        <v/>
      </c>
      <c r="D14" s="87"/>
      <c r="E14" s="87"/>
      <c r="F14" s="88"/>
      <c r="G14" s="67"/>
      <c r="H14" s="68"/>
      <c r="I14" s="69"/>
      <c r="J14" s="68"/>
      <c r="K14" s="68"/>
      <c r="L14" s="70">
        <f t="shared" si="0"/>
        <v>0</v>
      </c>
      <c r="M14" s="69"/>
      <c r="N14" s="71"/>
      <c r="O14" s="69"/>
      <c r="P14" s="69"/>
      <c r="Q14" s="68"/>
      <c r="R14" s="69"/>
      <c r="S14" s="70">
        <f t="shared" si="1"/>
        <v>0</v>
      </c>
      <c r="T14" s="70">
        <f t="shared" si="2"/>
        <v>0</v>
      </c>
      <c r="U14" s="69"/>
      <c r="V14" s="69"/>
      <c r="W14" s="68"/>
      <c r="X14" s="69"/>
      <c r="Y14" s="68"/>
      <c r="Z14" s="69"/>
      <c r="AA14" s="69"/>
      <c r="AB14" s="88"/>
      <c r="AC14" s="89"/>
      <c r="AD14" s="90"/>
      <c r="AE14" s="91"/>
      <c r="AF14" s="92" t="str">
        <f t="shared" si="3"/>
        <v/>
      </c>
      <c r="AG14" s="93"/>
      <c r="AH14" s="94"/>
      <c r="AI14" s="95" t="str">
        <f t="shared" si="4"/>
        <v/>
      </c>
      <c r="AJ14" s="96" t="str">
        <f t="shared" si="5"/>
        <v>KeihäsM</v>
      </c>
      <c r="AK14" s="97"/>
      <c r="AL14" s="98"/>
      <c r="AM14" s="98">
        <v>6</v>
      </c>
      <c r="AN14" s="82"/>
      <c r="AO14" s="99"/>
      <c r="AP14" s="83">
        <v>6</v>
      </c>
      <c r="AQ14" s="84" t="s">
        <v>125</v>
      </c>
    </row>
    <row r="15" spans="1:43" ht="24" customHeight="1" x14ac:dyDescent="0.35">
      <c r="A15" s="63"/>
      <c r="B15" s="64"/>
      <c r="C15" s="65" t="str">
        <f>IF(B15="","",VLOOKUP(AJ15,Kilpailijat!$A$11:$E$5015,5,0))</f>
        <v/>
      </c>
      <c r="D15" s="65"/>
      <c r="E15" s="65"/>
      <c r="F15" s="66"/>
      <c r="G15" s="67"/>
      <c r="H15" s="68"/>
      <c r="I15" s="69"/>
      <c r="J15" s="68"/>
      <c r="K15" s="68"/>
      <c r="L15" s="70">
        <f t="shared" si="0"/>
        <v>0</v>
      </c>
      <c r="M15" s="69"/>
      <c r="N15" s="71"/>
      <c r="O15" s="69"/>
      <c r="P15" s="69"/>
      <c r="Q15" s="68"/>
      <c r="R15" s="69"/>
      <c r="S15" s="70">
        <f t="shared" si="1"/>
        <v>0</v>
      </c>
      <c r="T15" s="70">
        <f t="shared" si="2"/>
        <v>0</v>
      </c>
      <c r="U15" s="69"/>
      <c r="V15" s="69"/>
      <c r="W15" s="68"/>
      <c r="X15" s="69"/>
      <c r="Y15" s="68"/>
      <c r="Z15" s="69"/>
      <c r="AA15" s="69"/>
      <c r="AB15" s="66"/>
      <c r="AC15" s="72"/>
      <c r="AD15" s="73"/>
      <c r="AE15" s="74"/>
      <c r="AF15" s="75" t="str">
        <f t="shared" si="3"/>
        <v/>
      </c>
      <c r="AG15" s="76"/>
      <c r="AH15" s="77"/>
      <c r="AI15" s="78" t="str">
        <f t="shared" si="4"/>
        <v/>
      </c>
      <c r="AJ15" s="79" t="str">
        <f t="shared" si="5"/>
        <v>KeihäsM</v>
      </c>
      <c r="AK15" s="80"/>
      <c r="AL15" s="81"/>
      <c r="AM15" s="81">
        <v>7</v>
      </c>
      <c r="AN15" s="82"/>
      <c r="AO15" s="99"/>
      <c r="AP15" s="83">
        <v>7</v>
      </c>
      <c r="AQ15" s="84" t="s">
        <v>126</v>
      </c>
    </row>
    <row r="16" spans="1:43" ht="24" customHeight="1" x14ac:dyDescent="0.35">
      <c r="A16" s="85"/>
      <c r="B16" s="86"/>
      <c r="C16" s="87" t="str">
        <f>IF(B16="","",VLOOKUP(AJ16,Kilpailijat!$A$11:$E$5015,5,0))</f>
        <v/>
      </c>
      <c r="D16" s="87"/>
      <c r="E16" s="87"/>
      <c r="F16" s="88"/>
      <c r="G16" s="67"/>
      <c r="H16" s="68"/>
      <c r="I16" s="69"/>
      <c r="J16" s="68"/>
      <c r="K16" s="68"/>
      <c r="L16" s="70">
        <f t="shared" si="0"/>
        <v>0</v>
      </c>
      <c r="M16" s="69"/>
      <c r="N16" s="71"/>
      <c r="O16" s="69"/>
      <c r="P16" s="69"/>
      <c r="Q16" s="68"/>
      <c r="R16" s="69"/>
      <c r="S16" s="70">
        <f t="shared" si="1"/>
        <v>0</v>
      </c>
      <c r="T16" s="70">
        <f t="shared" si="2"/>
        <v>0</v>
      </c>
      <c r="U16" s="69"/>
      <c r="V16" s="69"/>
      <c r="W16" s="68"/>
      <c r="X16" s="69"/>
      <c r="Y16" s="68"/>
      <c r="Z16" s="69"/>
      <c r="AA16" s="69"/>
      <c r="AB16" s="88"/>
      <c r="AC16" s="89"/>
      <c r="AD16" s="90"/>
      <c r="AE16" s="91"/>
      <c r="AF16" s="92" t="str">
        <f t="shared" si="3"/>
        <v/>
      </c>
      <c r="AG16" s="93"/>
      <c r="AH16" s="94"/>
      <c r="AI16" s="95" t="str">
        <f t="shared" si="4"/>
        <v/>
      </c>
      <c r="AJ16" s="96" t="str">
        <f t="shared" si="5"/>
        <v>KeihäsM</v>
      </c>
      <c r="AK16" s="97"/>
      <c r="AL16" s="98"/>
      <c r="AM16" s="98">
        <v>8</v>
      </c>
      <c r="AN16" s="82"/>
      <c r="AO16" s="99"/>
      <c r="AP16" s="83">
        <v>8</v>
      </c>
      <c r="AQ16" s="84" t="s">
        <v>127</v>
      </c>
    </row>
    <row r="17" spans="1:43" ht="24" customHeight="1" x14ac:dyDescent="0.35">
      <c r="A17" s="63"/>
      <c r="B17" s="64"/>
      <c r="C17" s="65" t="str">
        <f>IF(B17="","",VLOOKUP(AJ17,Kilpailijat!$A$11:$E$5015,5,0))</f>
        <v/>
      </c>
      <c r="D17" s="65"/>
      <c r="E17" s="65"/>
      <c r="F17" s="66"/>
      <c r="G17" s="67"/>
      <c r="H17" s="68"/>
      <c r="I17" s="69"/>
      <c r="J17" s="68"/>
      <c r="K17" s="68"/>
      <c r="L17" s="70">
        <f t="shared" si="0"/>
        <v>0</v>
      </c>
      <c r="M17" s="69"/>
      <c r="N17" s="71"/>
      <c r="O17" s="69"/>
      <c r="P17" s="69"/>
      <c r="Q17" s="68"/>
      <c r="R17" s="69"/>
      <c r="S17" s="70">
        <f t="shared" si="1"/>
        <v>0</v>
      </c>
      <c r="T17" s="70">
        <f t="shared" si="2"/>
        <v>0</v>
      </c>
      <c r="U17" s="69"/>
      <c r="V17" s="69"/>
      <c r="W17" s="68"/>
      <c r="X17" s="69"/>
      <c r="Y17" s="68"/>
      <c r="Z17" s="69"/>
      <c r="AA17" s="69"/>
      <c r="AB17" s="66"/>
      <c r="AC17" s="72"/>
      <c r="AD17" s="73"/>
      <c r="AE17" s="74"/>
      <c r="AF17" s="75" t="str">
        <f t="shared" si="3"/>
        <v/>
      </c>
      <c r="AG17" s="76"/>
      <c r="AH17" s="77"/>
      <c r="AI17" s="78" t="str">
        <f t="shared" si="4"/>
        <v/>
      </c>
      <c r="AJ17" s="79" t="str">
        <f t="shared" si="5"/>
        <v>KeihäsM</v>
      </c>
      <c r="AK17" s="80"/>
      <c r="AL17" s="81"/>
      <c r="AM17" s="81">
        <v>9</v>
      </c>
      <c r="AN17" s="82"/>
      <c r="AO17" s="99"/>
      <c r="AP17" s="83">
        <v>9</v>
      </c>
      <c r="AQ17" s="84" t="s">
        <v>128</v>
      </c>
    </row>
    <row r="18" spans="1:43" ht="24" customHeight="1" x14ac:dyDescent="0.35">
      <c r="A18" s="85"/>
      <c r="B18" s="86"/>
      <c r="C18" s="87" t="str">
        <f>IF(B18="","",VLOOKUP(AJ18,Kilpailijat!$A$11:$E$5015,5,0))</f>
        <v/>
      </c>
      <c r="D18" s="87"/>
      <c r="E18" s="87"/>
      <c r="F18" s="88"/>
      <c r="G18" s="67"/>
      <c r="H18" s="68"/>
      <c r="I18" s="69"/>
      <c r="J18" s="68"/>
      <c r="K18" s="68"/>
      <c r="L18" s="70">
        <f t="shared" si="0"/>
        <v>0</v>
      </c>
      <c r="M18" s="69"/>
      <c r="N18" s="71"/>
      <c r="O18" s="69"/>
      <c r="P18" s="69"/>
      <c r="Q18" s="68"/>
      <c r="R18" s="69"/>
      <c r="S18" s="70">
        <f t="shared" si="1"/>
        <v>0</v>
      </c>
      <c r="T18" s="70">
        <f t="shared" si="2"/>
        <v>0</v>
      </c>
      <c r="U18" s="69"/>
      <c r="V18" s="69"/>
      <c r="W18" s="68"/>
      <c r="X18" s="69"/>
      <c r="Y18" s="68"/>
      <c r="Z18" s="69"/>
      <c r="AA18" s="69"/>
      <c r="AB18" s="88"/>
      <c r="AC18" s="89"/>
      <c r="AD18" s="90"/>
      <c r="AE18" s="91"/>
      <c r="AF18" s="92" t="str">
        <f t="shared" si="3"/>
        <v/>
      </c>
      <c r="AG18" s="93"/>
      <c r="AH18" s="94"/>
      <c r="AI18" s="95" t="str">
        <f t="shared" si="4"/>
        <v/>
      </c>
      <c r="AJ18" s="96" t="str">
        <f t="shared" si="5"/>
        <v>KeihäsM</v>
      </c>
      <c r="AK18" s="97"/>
      <c r="AL18" s="98"/>
      <c r="AM18" s="98">
        <v>10</v>
      </c>
      <c r="AN18" s="82"/>
      <c r="AO18" s="99"/>
      <c r="AP18" s="83">
        <v>10</v>
      </c>
      <c r="AQ18" s="84" t="s">
        <v>129</v>
      </c>
    </row>
    <row r="19" spans="1:43" ht="24" customHeight="1" x14ac:dyDescent="0.35">
      <c r="A19" s="63"/>
      <c r="B19" s="64"/>
      <c r="C19" s="65" t="str">
        <f>IF(B19="","",VLOOKUP(AJ19,Kilpailijat!$A$11:$E$5015,5,0))</f>
        <v/>
      </c>
      <c r="D19" s="65"/>
      <c r="E19" s="65"/>
      <c r="F19" s="66"/>
      <c r="G19" s="67"/>
      <c r="H19" s="68"/>
      <c r="I19" s="69"/>
      <c r="J19" s="68"/>
      <c r="K19" s="68"/>
      <c r="L19" s="70">
        <f t="shared" si="0"/>
        <v>0</v>
      </c>
      <c r="M19" s="69"/>
      <c r="N19" s="71"/>
      <c r="O19" s="69"/>
      <c r="P19" s="69"/>
      <c r="Q19" s="68"/>
      <c r="R19" s="69"/>
      <c r="S19" s="70">
        <f t="shared" si="1"/>
        <v>0</v>
      </c>
      <c r="T19" s="70">
        <f t="shared" si="2"/>
        <v>0</v>
      </c>
      <c r="U19" s="69"/>
      <c r="V19" s="69"/>
      <c r="W19" s="68"/>
      <c r="X19" s="69"/>
      <c r="Y19" s="68"/>
      <c r="Z19" s="69"/>
      <c r="AA19" s="69"/>
      <c r="AB19" s="66"/>
      <c r="AC19" s="72"/>
      <c r="AD19" s="73"/>
      <c r="AE19" s="74"/>
      <c r="AF19" s="75" t="str">
        <f t="shared" si="3"/>
        <v/>
      </c>
      <c r="AG19" s="76"/>
      <c r="AH19" s="77"/>
      <c r="AI19" s="78" t="str">
        <f t="shared" si="4"/>
        <v/>
      </c>
      <c r="AJ19" s="79" t="str">
        <f t="shared" si="5"/>
        <v>KeihäsM</v>
      </c>
      <c r="AK19" s="80"/>
      <c r="AL19" s="81"/>
      <c r="AM19" s="81">
        <v>11</v>
      </c>
      <c r="AN19" s="82"/>
      <c r="AO19" s="99"/>
      <c r="AP19" s="83">
        <v>11</v>
      </c>
      <c r="AQ19" s="84" t="s">
        <v>130</v>
      </c>
    </row>
    <row r="20" spans="1:43" ht="24" customHeight="1" x14ac:dyDescent="0.35">
      <c r="A20" s="85"/>
      <c r="B20" s="86"/>
      <c r="C20" s="87" t="str">
        <f>IF(B20="","",VLOOKUP(AJ20,Kilpailijat!$A$11:$E$5015,5,0))</f>
        <v/>
      </c>
      <c r="D20" s="87"/>
      <c r="E20" s="87"/>
      <c r="F20" s="88"/>
      <c r="G20" s="67"/>
      <c r="H20" s="68"/>
      <c r="I20" s="69"/>
      <c r="J20" s="68"/>
      <c r="K20" s="68"/>
      <c r="L20" s="70">
        <f t="shared" si="0"/>
        <v>0</v>
      </c>
      <c r="M20" s="69"/>
      <c r="N20" s="71"/>
      <c r="O20" s="69"/>
      <c r="P20" s="69"/>
      <c r="Q20" s="68"/>
      <c r="R20" s="69"/>
      <c r="S20" s="70">
        <f t="shared" si="1"/>
        <v>0</v>
      </c>
      <c r="T20" s="70">
        <f t="shared" si="2"/>
        <v>0</v>
      </c>
      <c r="U20" s="69"/>
      <c r="V20" s="69"/>
      <c r="W20" s="68"/>
      <c r="X20" s="69"/>
      <c r="Y20" s="68"/>
      <c r="Z20" s="69"/>
      <c r="AA20" s="69"/>
      <c r="AB20" s="88"/>
      <c r="AC20" s="89"/>
      <c r="AD20" s="90"/>
      <c r="AE20" s="91"/>
      <c r="AF20" s="92" t="str">
        <f t="shared" si="3"/>
        <v/>
      </c>
      <c r="AG20" s="93"/>
      <c r="AH20" s="94"/>
      <c r="AI20" s="95" t="str">
        <f t="shared" si="4"/>
        <v/>
      </c>
      <c r="AJ20" s="96" t="str">
        <f t="shared" si="5"/>
        <v>KeihäsM</v>
      </c>
      <c r="AK20" s="97"/>
      <c r="AL20" s="98"/>
      <c r="AM20" s="98">
        <v>12</v>
      </c>
      <c r="AN20" s="82"/>
      <c r="AO20" s="99"/>
      <c r="AP20" s="83">
        <v>12</v>
      </c>
      <c r="AQ20" s="84" t="s">
        <v>131</v>
      </c>
    </row>
    <row r="21" spans="1:43" ht="24" customHeight="1" x14ac:dyDescent="0.35">
      <c r="A21" s="63"/>
      <c r="B21" s="64"/>
      <c r="C21" s="65" t="str">
        <f>IF(B21="","",VLOOKUP(AJ21,Kilpailijat!$A$11:$E$5015,5,0))</f>
        <v/>
      </c>
      <c r="D21" s="65"/>
      <c r="E21" s="65"/>
      <c r="F21" s="66"/>
      <c r="G21" s="67"/>
      <c r="H21" s="68"/>
      <c r="I21" s="69"/>
      <c r="J21" s="68"/>
      <c r="K21" s="68"/>
      <c r="L21" s="70">
        <f t="shared" si="0"/>
        <v>0</v>
      </c>
      <c r="M21" s="69"/>
      <c r="N21" s="71"/>
      <c r="O21" s="69"/>
      <c r="P21" s="69"/>
      <c r="Q21" s="68"/>
      <c r="R21" s="69"/>
      <c r="S21" s="70">
        <f t="shared" si="1"/>
        <v>0</v>
      </c>
      <c r="T21" s="70">
        <f t="shared" si="2"/>
        <v>0</v>
      </c>
      <c r="U21" s="69"/>
      <c r="V21" s="69"/>
      <c r="W21" s="68"/>
      <c r="X21" s="69"/>
      <c r="Y21" s="68"/>
      <c r="Z21" s="69"/>
      <c r="AA21" s="69"/>
      <c r="AB21" s="66"/>
      <c r="AC21" s="72"/>
      <c r="AD21" s="73"/>
      <c r="AE21" s="74"/>
      <c r="AF21" s="75" t="str">
        <f t="shared" si="3"/>
        <v/>
      </c>
      <c r="AG21" s="76"/>
      <c r="AH21" s="77"/>
      <c r="AI21" s="78" t="str">
        <f t="shared" si="4"/>
        <v/>
      </c>
      <c r="AJ21" s="79" t="str">
        <f t="shared" si="5"/>
        <v>KeihäsM</v>
      </c>
      <c r="AK21" s="80"/>
      <c r="AL21" s="37"/>
      <c r="AM21" s="37"/>
      <c r="AN21" s="37"/>
      <c r="AO21" s="99"/>
      <c r="AP21" s="83">
        <v>13</v>
      </c>
      <c r="AQ21" s="84" t="s">
        <v>132</v>
      </c>
    </row>
    <row r="22" spans="1:43" ht="24" customHeight="1" x14ac:dyDescent="0.35">
      <c r="A22" s="85"/>
      <c r="B22" s="86"/>
      <c r="C22" s="87" t="str">
        <f>IF(B22="","",VLOOKUP(AJ22,Kilpailijat!$A$11:$E$5015,5,0))</f>
        <v/>
      </c>
      <c r="D22" s="87"/>
      <c r="E22" s="87"/>
      <c r="F22" s="88"/>
      <c r="G22" s="67"/>
      <c r="H22" s="68"/>
      <c r="I22" s="69"/>
      <c r="J22" s="68"/>
      <c r="K22" s="68"/>
      <c r="L22" s="70">
        <f t="shared" si="0"/>
        <v>0</v>
      </c>
      <c r="M22" s="69"/>
      <c r="N22" s="71"/>
      <c r="O22" s="69"/>
      <c r="P22" s="69"/>
      <c r="Q22" s="68"/>
      <c r="R22" s="69"/>
      <c r="S22" s="70">
        <f t="shared" si="1"/>
        <v>0</v>
      </c>
      <c r="T22" s="70">
        <f t="shared" si="2"/>
        <v>0</v>
      </c>
      <c r="U22" s="69"/>
      <c r="V22" s="69"/>
      <c r="W22" s="68"/>
      <c r="X22" s="69"/>
      <c r="Y22" s="68"/>
      <c r="Z22" s="69"/>
      <c r="AA22" s="69"/>
      <c r="AB22" s="88"/>
      <c r="AC22" s="89"/>
      <c r="AD22" s="90"/>
      <c r="AE22" s="91"/>
      <c r="AF22" s="92" t="str">
        <f t="shared" si="3"/>
        <v/>
      </c>
      <c r="AG22" s="93"/>
      <c r="AH22" s="94"/>
      <c r="AI22" s="95" t="str">
        <f t="shared" si="4"/>
        <v/>
      </c>
      <c r="AJ22" s="96" t="str">
        <f t="shared" si="5"/>
        <v>KeihäsM</v>
      </c>
      <c r="AK22" s="97"/>
      <c r="AL22" s="37"/>
      <c r="AM22" s="37"/>
      <c r="AN22" s="37"/>
      <c r="AO22" s="99"/>
      <c r="AP22" s="83">
        <v>14</v>
      </c>
      <c r="AQ22" s="84" t="s">
        <v>133</v>
      </c>
    </row>
    <row r="23" spans="1:43" ht="24" customHeight="1" x14ac:dyDescent="0.35">
      <c r="A23" s="63"/>
      <c r="B23" s="64"/>
      <c r="C23" s="65" t="str">
        <f>IF(B23="","",VLOOKUP(AJ23,Kilpailijat!$A$11:$E$5015,5,0))</f>
        <v/>
      </c>
      <c r="D23" s="65"/>
      <c r="E23" s="65"/>
      <c r="F23" s="66"/>
      <c r="G23" s="67"/>
      <c r="H23" s="68"/>
      <c r="I23" s="69"/>
      <c r="J23" s="68"/>
      <c r="K23" s="68"/>
      <c r="L23" s="70">
        <f t="shared" si="0"/>
        <v>0</v>
      </c>
      <c r="M23" s="69"/>
      <c r="N23" s="71"/>
      <c r="O23" s="69"/>
      <c r="P23" s="69"/>
      <c r="Q23" s="68"/>
      <c r="R23" s="69"/>
      <c r="S23" s="70">
        <f t="shared" si="1"/>
        <v>0</v>
      </c>
      <c r="T23" s="70">
        <f t="shared" si="2"/>
        <v>0</v>
      </c>
      <c r="U23" s="69"/>
      <c r="V23" s="69"/>
      <c r="W23" s="68"/>
      <c r="X23" s="69"/>
      <c r="Y23" s="68"/>
      <c r="Z23" s="69"/>
      <c r="AA23" s="69"/>
      <c r="AB23" s="66"/>
      <c r="AC23" s="72"/>
      <c r="AD23" s="73"/>
      <c r="AE23" s="74"/>
      <c r="AF23" s="75" t="str">
        <f t="shared" si="3"/>
        <v/>
      </c>
      <c r="AG23" s="76"/>
      <c r="AH23" s="77"/>
      <c r="AI23" s="78" t="str">
        <f t="shared" si="4"/>
        <v/>
      </c>
      <c r="AJ23" s="79" t="str">
        <f t="shared" si="5"/>
        <v>KeihäsM</v>
      </c>
      <c r="AK23" s="80"/>
      <c r="AL23" s="37"/>
      <c r="AM23" s="37"/>
      <c r="AN23" s="37"/>
      <c r="AO23" s="99"/>
      <c r="AP23" s="83">
        <v>15</v>
      </c>
      <c r="AQ23" s="84" t="s">
        <v>134</v>
      </c>
    </row>
    <row r="24" spans="1:43" ht="24" customHeight="1" x14ac:dyDescent="0.35">
      <c r="A24" s="85"/>
      <c r="B24" s="86"/>
      <c r="C24" s="87" t="str">
        <f>IF(B24="","",VLOOKUP(AJ24,Kilpailijat!$A$11:$E$5015,5,0))</f>
        <v/>
      </c>
      <c r="D24" s="87"/>
      <c r="E24" s="87"/>
      <c r="F24" s="88"/>
      <c r="G24" s="67"/>
      <c r="H24" s="68"/>
      <c r="I24" s="69"/>
      <c r="J24" s="68"/>
      <c r="K24" s="68"/>
      <c r="L24" s="70">
        <f t="shared" si="0"/>
        <v>0</v>
      </c>
      <c r="M24" s="69"/>
      <c r="N24" s="71"/>
      <c r="O24" s="69"/>
      <c r="P24" s="69"/>
      <c r="Q24" s="68"/>
      <c r="R24" s="69"/>
      <c r="S24" s="70">
        <f t="shared" si="1"/>
        <v>0</v>
      </c>
      <c r="T24" s="70">
        <f t="shared" si="2"/>
        <v>0</v>
      </c>
      <c r="U24" s="69"/>
      <c r="V24" s="69"/>
      <c r="W24" s="68"/>
      <c r="X24" s="69"/>
      <c r="Y24" s="68"/>
      <c r="Z24" s="69"/>
      <c r="AA24" s="69"/>
      <c r="AB24" s="88"/>
      <c r="AC24" s="89"/>
      <c r="AD24" s="90"/>
      <c r="AE24" s="91"/>
      <c r="AF24" s="92" t="str">
        <f t="shared" si="3"/>
        <v/>
      </c>
      <c r="AG24" s="93"/>
      <c r="AH24" s="94"/>
      <c r="AI24" s="95" t="str">
        <f t="shared" si="4"/>
        <v/>
      </c>
      <c r="AJ24" s="96" t="str">
        <f t="shared" si="5"/>
        <v>KeihäsM</v>
      </c>
      <c r="AK24" s="97"/>
      <c r="AL24" s="37"/>
      <c r="AM24" s="37"/>
      <c r="AN24" s="37"/>
      <c r="AO24" s="99"/>
      <c r="AP24" s="83">
        <v>16</v>
      </c>
      <c r="AQ24" s="84" t="s">
        <v>135</v>
      </c>
    </row>
    <row r="25" spans="1:43" ht="24" customHeight="1" x14ac:dyDescent="0.35">
      <c r="A25" s="63"/>
      <c r="B25" s="64"/>
      <c r="C25" s="65" t="str">
        <f>IF(B25="","",VLOOKUP(AJ25,Kilpailijat!$A$11:$E$5015,5,0))</f>
        <v/>
      </c>
      <c r="D25" s="65"/>
      <c r="E25" s="65"/>
      <c r="F25" s="66"/>
      <c r="G25" s="67"/>
      <c r="H25" s="68"/>
      <c r="I25" s="69"/>
      <c r="J25" s="68"/>
      <c r="K25" s="68"/>
      <c r="L25" s="70">
        <f t="shared" si="0"/>
        <v>0</v>
      </c>
      <c r="M25" s="69"/>
      <c r="N25" s="71"/>
      <c r="O25" s="69"/>
      <c r="P25" s="69"/>
      <c r="Q25" s="68"/>
      <c r="R25" s="69"/>
      <c r="S25" s="70">
        <f t="shared" si="1"/>
        <v>0</v>
      </c>
      <c r="T25" s="70">
        <f t="shared" si="2"/>
        <v>0</v>
      </c>
      <c r="U25" s="69"/>
      <c r="V25" s="69"/>
      <c r="W25" s="68"/>
      <c r="X25" s="69"/>
      <c r="Y25" s="68"/>
      <c r="Z25" s="69"/>
      <c r="AA25" s="69"/>
      <c r="AB25" s="66"/>
      <c r="AC25" s="72"/>
      <c r="AD25" s="73"/>
      <c r="AE25" s="74"/>
      <c r="AF25" s="75" t="str">
        <f t="shared" si="3"/>
        <v/>
      </c>
      <c r="AG25" s="76"/>
      <c r="AH25" s="77"/>
      <c r="AI25" s="78" t="str">
        <f t="shared" si="4"/>
        <v/>
      </c>
      <c r="AJ25" s="79" t="str">
        <f t="shared" si="5"/>
        <v>KeihäsM</v>
      </c>
      <c r="AK25" s="80"/>
      <c r="AL25" s="37"/>
      <c r="AM25" s="37"/>
      <c r="AN25" s="37"/>
      <c r="AO25" s="99"/>
      <c r="AP25" s="83">
        <v>17</v>
      </c>
      <c r="AQ25" s="84" t="s">
        <v>136</v>
      </c>
    </row>
    <row r="26" spans="1:43" ht="24" customHeight="1" x14ac:dyDescent="0.35">
      <c r="A26" s="85"/>
      <c r="B26" s="86"/>
      <c r="C26" s="87" t="str">
        <f>IF(B26="","",VLOOKUP(AJ26,Kilpailijat!$A$11:$E$5015,5,0))</f>
        <v/>
      </c>
      <c r="D26" s="87"/>
      <c r="E26" s="87"/>
      <c r="F26" s="88"/>
      <c r="G26" s="67"/>
      <c r="H26" s="68"/>
      <c r="I26" s="69"/>
      <c r="J26" s="68"/>
      <c r="K26" s="68"/>
      <c r="L26" s="70">
        <f t="shared" si="0"/>
        <v>0</v>
      </c>
      <c r="M26" s="69"/>
      <c r="N26" s="71"/>
      <c r="O26" s="69"/>
      <c r="P26" s="69"/>
      <c r="Q26" s="68"/>
      <c r="R26" s="69"/>
      <c r="S26" s="70">
        <f t="shared" si="1"/>
        <v>0</v>
      </c>
      <c r="T26" s="70">
        <f t="shared" si="2"/>
        <v>0</v>
      </c>
      <c r="U26" s="69"/>
      <c r="V26" s="69"/>
      <c r="W26" s="68"/>
      <c r="X26" s="69"/>
      <c r="Y26" s="68"/>
      <c r="Z26" s="69"/>
      <c r="AA26" s="69"/>
      <c r="AB26" s="88"/>
      <c r="AC26" s="89"/>
      <c r="AD26" s="90"/>
      <c r="AE26" s="91"/>
      <c r="AF26" s="92" t="str">
        <f t="shared" si="3"/>
        <v/>
      </c>
      <c r="AG26" s="93"/>
      <c r="AH26" s="94"/>
      <c r="AI26" s="95" t="str">
        <f t="shared" si="4"/>
        <v/>
      </c>
      <c r="AJ26" s="96" t="str">
        <f t="shared" si="5"/>
        <v>KeihäsM</v>
      </c>
      <c r="AK26" s="97"/>
      <c r="AL26" s="37"/>
      <c r="AM26" s="37"/>
      <c r="AN26" s="37"/>
      <c r="AO26" s="99"/>
      <c r="AP26" s="83">
        <v>18</v>
      </c>
      <c r="AQ26" s="84" t="s">
        <v>137</v>
      </c>
    </row>
    <row r="27" spans="1:43" ht="24" customHeight="1" x14ac:dyDescent="0.35">
      <c r="A27" s="63"/>
      <c r="B27" s="64"/>
      <c r="C27" s="65" t="str">
        <f>IF(B27="","",VLOOKUP(AJ27,Kilpailijat!$A$11:$E$5015,5,0))</f>
        <v/>
      </c>
      <c r="D27" s="65"/>
      <c r="E27" s="65"/>
      <c r="F27" s="66"/>
      <c r="G27" s="67"/>
      <c r="H27" s="68"/>
      <c r="I27" s="69"/>
      <c r="J27" s="68"/>
      <c r="K27" s="68"/>
      <c r="L27" s="70">
        <f t="shared" si="0"/>
        <v>0</v>
      </c>
      <c r="M27" s="69"/>
      <c r="N27" s="71"/>
      <c r="O27" s="69"/>
      <c r="P27" s="69"/>
      <c r="Q27" s="68"/>
      <c r="R27" s="69"/>
      <c r="S27" s="70">
        <f t="shared" si="1"/>
        <v>0</v>
      </c>
      <c r="T27" s="70">
        <f t="shared" si="2"/>
        <v>0</v>
      </c>
      <c r="U27" s="69"/>
      <c r="V27" s="69"/>
      <c r="W27" s="68"/>
      <c r="X27" s="69"/>
      <c r="Y27" s="68"/>
      <c r="Z27" s="69"/>
      <c r="AA27" s="69"/>
      <c r="AB27" s="66"/>
      <c r="AC27" s="72"/>
      <c r="AD27" s="73"/>
      <c r="AE27" s="74"/>
      <c r="AF27" s="75" t="str">
        <f t="shared" si="3"/>
        <v/>
      </c>
      <c r="AG27" s="76"/>
      <c r="AH27" s="77"/>
      <c r="AI27" s="78" t="str">
        <f t="shared" si="4"/>
        <v/>
      </c>
      <c r="AJ27" s="79" t="str">
        <f t="shared" si="5"/>
        <v>KeihäsM</v>
      </c>
      <c r="AK27" s="80"/>
      <c r="AL27" s="37"/>
      <c r="AM27" s="37"/>
      <c r="AN27" s="37"/>
      <c r="AO27" s="99"/>
      <c r="AP27" s="83">
        <v>19</v>
      </c>
      <c r="AQ27" s="84" t="s">
        <v>138</v>
      </c>
    </row>
    <row r="28" spans="1:43" ht="24" customHeight="1" x14ac:dyDescent="0.35">
      <c r="A28" s="85"/>
      <c r="B28" s="86"/>
      <c r="C28" s="87" t="str">
        <f>IF(B28="","",VLOOKUP(AJ28,Kilpailijat!$A$11:$E$5015,5,0))</f>
        <v/>
      </c>
      <c r="D28" s="87"/>
      <c r="E28" s="87"/>
      <c r="F28" s="88"/>
      <c r="G28" s="67"/>
      <c r="H28" s="68"/>
      <c r="I28" s="69"/>
      <c r="J28" s="68"/>
      <c r="K28" s="68"/>
      <c r="L28" s="70">
        <f t="shared" si="0"/>
        <v>0</v>
      </c>
      <c r="M28" s="69"/>
      <c r="N28" s="71"/>
      <c r="O28" s="69"/>
      <c r="P28" s="69"/>
      <c r="Q28" s="68"/>
      <c r="R28" s="69"/>
      <c r="S28" s="70">
        <f t="shared" si="1"/>
        <v>0</v>
      </c>
      <c r="T28" s="70">
        <f t="shared" si="2"/>
        <v>0</v>
      </c>
      <c r="U28" s="69"/>
      <c r="V28" s="69"/>
      <c r="W28" s="68"/>
      <c r="X28" s="69"/>
      <c r="Y28" s="68"/>
      <c r="Z28" s="69"/>
      <c r="AA28" s="69"/>
      <c r="AB28" s="88"/>
      <c r="AC28" s="89"/>
      <c r="AD28" s="90"/>
      <c r="AE28" s="91"/>
      <c r="AF28" s="92" t="str">
        <f t="shared" si="3"/>
        <v/>
      </c>
      <c r="AG28" s="93"/>
      <c r="AH28" s="94"/>
      <c r="AI28" s="95" t="str">
        <f t="shared" si="4"/>
        <v/>
      </c>
      <c r="AJ28" s="96" t="str">
        <f t="shared" si="5"/>
        <v>KeihäsM</v>
      </c>
      <c r="AK28" s="97"/>
    </row>
    <row r="29" spans="1:43" ht="24" customHeight="1" x14ac:dyDescent="0.35">
      <c r="A29" s="63"/>
      <c r="B29" s="64"/>
      <c r="C29" s="65" t="str">
        <f>IF(B29="","",VLOOKUP(AJ29,Kilpailijat!$A$11:$E$5015,5,0))</f>
        <v/>
      </c>
      <c r="D29" s="65"/>
      <c r="E29" s="65"/>
      <c r="F29" s="66"/>
      <c r="G29" s="67"/>
      <c r="H29" s="68"/>
      <c r="I29" s="69"/>
      <c r="J29" s="68"/>
      <c r="K29" s="68"/>
      <c r="L29" s="70">
        <f t="shared" si="0"/>
        <v>0</v>
      </c>
      <c r="M29" s="69"/>
      <c r="N29" s="71"/>
      <c r="O29" s="69"/>
      <c r="P29" s="69"/>
      <c r="Q29" s="68"/>
      <c r="R29" s="69"/>
      <c r="S29" s="70">
        <f t="shared" si="1"/>
        <v>0</v>
      </c>
      <c r="T29" s="70">
        <f t="shared" si="2"/>
        <v>0</v>
      </c>
      <c r="U29" s="69"/>
      <c r="V29" s="69"/>
      <c r="W29" s="68"/>
      <c r="X29" s="69"/>
      <c r="Y29" s="68"/>
      <c r="Z29" s="69"/>
      <c r="AA29" s="69"/>
      <c r="AB29" s="66"/>
      <c r="AC29" s="72"/>
      <c r="AD29" s="73"/>
      <c r="AE29" s="74"/>
      <c r="AF29" s="75" t="str">
        <f t="shared" si="3"/>
        <v/>
      </c>
      <c r="AG29" s="76"/>
      <c r="AH29" s="77"/>
      <c r="AI29" s="78" t="str">
        <f t="shared" si="4"/>
        <v/>
      </c>
      <c r="AJ29" s="79" t="str">
        <f t="shared" si="5"/>
        <v>KeihäsM</v>
      </c>
      <c r="AK29" s="80"/>
    </row>
    <row r="30" spans="1:43" ht="24" customHeight="1" x14ac:dyDescent="0.35">
      <c r="A30" s="85"/>
      <c r="B30" s="86"/>
      <c r="C30" s="87" t="str">
        <f>IF(B30="","",VLOOKUP(AJ30,Kilpailijat!$A$11:$E$5015,5,0))</f>
        <v/>
      </c>
      <c r="D30" s="87"/>
      <c r="E30" s="87"/>
      <c r="F30" s="88"/>
      <c r="G30" s="67"/>
      <c r="H30" s="68"/>
      <c r="I30" s="69"/>
      <c r="J30" s="68"/>
      <c r="K30" s="68"/>
      <c r="L30" s="70">
        <f t="shared" si="0"/>
        <v>0</v>
      </c>
      <c r="M30" s="69"/>
      <c r="N30" s="71"/>
      <c r="O30" s="69"/>
      <c r="P30" s="69"/>
      <c r="Q30" s="68"/>
      <c r="R30" s="69"/>
      <c r="S30" s="70">
        <f t="shared" si="1"/>
        <v>0</v>
      </c>
      <c r="T30" s="70">
        <f t="shared" si="2"/>
        <v>0</v>
      </c>
      <c r="U30" s="69"/>
      <c r="V30" s="69"/>
      <c r="W30" s="68"/>
      <c r="X30" s="69"/>
      <c r="Y30" s="68"/>
      <c r="Z30" s="69"/>
      <c r="AA30" s="69"/>
      <c r="AB30" s="88"/>
      <c r="AC30" s="89"/>
      <c r="AD30" s="90"/>
      <c r="AE30" s="91"/>
      <c r="AF30" s="92" t="str">
        <f t="shared" si="3"/>
        <v/>
      </c>
      <c r="AG30" s="93"/>
      <c r="AH30" s="94"/>
      <c r="AI30" s="95" t="str">
        <f t="shared" si="4"/>
        <v/>
      </c>
      <c r="AJ30" s="96" t="str">
        <f t="shared" si="5"/>
        <v>KeihäsM</v>
      </c>
      <c r="AK30" s="97"/>
    </row>
    <row r="31" spans="1:43" ht="24" customHeight="1" x14ac:dyDescent="0.35">
      <c r="A31" s="63"/>
      <c r="B31" s="64"/>
      <c r="C31" s="65" t="str">
        <f>IF(B31="","",VLOOKUP(AJ31,Kilpailijat!$A$11:$E$5015,5,0))</f>
        <v/>
      </c>
      <c r="D31" s="65"/>
      <c r="E31" s="65"/>
      <c r="F31" s="66"/>
      <c r="G31" s="67"/>
      <c r="H31" s="68"/>
      <c r="I31" s="69"/>
      <c r="J31" s="68"/>
      <c r="K31" s="68"/>
      <c r="L31" s="70">
        <f t="shared" si="0"/>
        <v>0</v>
      </c>
      <c r="M31" s="69"/>
      <c r="N31" s="71"/>
      <c r="O31" s="69"/>
      <c r="P31" s="69"/>
      <c r="Q31" s="68"/>
      <c r="R31" s="69"/>
      <c r="S31" s="70">
        <f t="shared" si="1"/>
        <v>0</v>
      </c>
      <c r="T31" s="70">
        <f t="shared" si="2"/>
        <v>0</v>
      </c>
      <c r="U31" s="69"/>
      <c r="V31" s="69"/>
      <c r="W31" s="68"/>
      <c r="X31" s="69"/>
      <c r="Y31" s="68"/>
      <c r="Z31" s="69"/>
      <c r="AA31" s="69"/>
      <c r="AB31" s="66"/>
      <c r="AC31" s="72"/>
      <c r="AD31" s="73"/>
      <c r="AE31" s="74"/>
      <c r="AF31" s="75" t="str">
        <f t="shared" si="3"/>
        <v/>
      </c>
      <c r="AG31" s="76"/>
      <c r="AH31" s="77"/>
      <c r="AI31" s="78" t="str">
        <f t="shared" si="4"/>
        <v/>
      </c>
      <c r="AJ31" s="79" t="str">
        <f t="shared" si="5"/>
        <v>KeihäsM</v>
      </c>
      <c r="AK31" s="80"/>
    </row>
    <row r="32" spans="1:43" ht="24" customHeight="1" x14ac:dyDescent="0.35">
      <c r="A32" s="85"/>
      <c r="B32" s="86"/>
      <c r="C32" s="87" t="str">
        <f>IF(B32="","",VLOOKUP(AJ32,Kilpailijat!$A$11:$E$5015,5,0))</f>
        <v/>
      </c>
      <c r="D32" s="87"/>
      <c r="E32" s="87"/>
      <c r="F32" s="88"/>
      <c r="G32" s="67"/>
      <c r="H32" s="68"/>
      <c r="I32" s="69"/>
      <c r="J32" s="68"/>
      <c r="K32" s="68"/>
      <c r="L32" s="70">
        <f t="shared" si="0"/>
        <v>0</v>
      </c>
      <c r="M32" s="69"/>
      <c r="N32" s="71"/>
      <c r="O32" s="69"/>
      <c r="P32" s="69"/>
      <c r="Q32" s="68"/>
      <c r="R32" s="69"/>
      <c r="S32" s="70">
        <f t="shared" si="1"/>
        <v>0</v>
      </c>
      <c r="T32" s="70">
        <f t="shared" si="2"/>
        <v>0</v>
      </c>
      <c r="U32" s="69"/>
      <c r="V32" s="69"/>
      <c r="W32" s="68"/>
      <c r="X32" s="69"/>
      <c r="Y32" s="68"/>
      <c r="Z32" s="69"/>
      <c r="AA32" s="69"/>
      <c r="AB32" s="88"/>
      <c r="AC32" s="89"/>
      <c r="AD32" s="90"/>
      <c r="AE32" s="91"/>
      <c r="AF32" s="92" t="str">
        <f t="shared" si="3"/>
        <v/>
      </c>
      <c r="AG32" s="93"/>
      <c r="AH32" s="94"/>
      <c r="AI32" s="95" t="str">
        <f t="shared" si="4"/>
        <v/>
      </c>
      <c r="AJ32" s="96" t="str">
        <f t="shared" si="5"/>
        <v>KeihäsM</v>
      </c>
      <c r="AK32" s="97"/>
    </row>
    <row r="33" spans="1:37" ht="24" customHeight="1" x14ac:dyDescent="0.35">
      <c r="A33" s="63"/>
      <c r="B33" s="64"/>
      <c r="C33" s="65" t="str">
        <f>IF(B33="","",VLOOKUP(AJ33,Kilpailijat!$A$11:$E$5015,5,0))</f>
        <v/>
      </c>
      <c r="D33" s="65"/>
      <c r="E33" s="65"/>
      <c r="F33" s="66"/>
      <c r="G33" s="67"/>
      <c r="H33" s="68"/>
      <c r="I33" s="69"/>
      <c r="J33" s="68"/>
      <c r="K33" s="68"/>
      <c r="L33" s="70">
        <f t="shared" si="0"/>
        <v>0</v>
      </c>
      <c r="M33" s="69"/>
      <c r="N33" s="71"/>
      <c r="O33" s="69"/>
      <c r="P33" s="69"/>
      <c r="Q33" s="68"/>
      <c r="R33" s="69"/>
      <c r="S33" s="70">
        <f t="shared" si="1"/>
        <v>0</v>
      </c>
      <c r="T33" s="70">
        <f t="shared" si="2"/>
        <v>0</v>
      </c>
      <c r="U33" s="69"/>
      <c r="V33" s="69"/>
      <c r="W33" s="68"/>
      <c r="X33" s="69"/>
      <c r="Y33" s="68"/>
      <c r="Z33" s="69"/>
      <c r="AA33" s="69"/>
      <c r="AB33" s="66"/>
      <c r="AC33" s="72"/>
      <c r="AD33" s="73"/>
      <c r="AE33" s="74"/>
      <c r="AF33" s="75" t="str">
        <f t="shared" si="3"/>
        <v/>
      </c>
      <c r="AG33" s="76"/>
      <c r="AH33" s="77"/>
      <c r="AI33" s="78" t="str">
        <f t="shared" si="4"/>
        <v/>
      </c>
      <c r="AJ33" s="79" t="str">
        <f t="shared" si="5"/>
        <v>KeihäsM</v>
      </c>
      <c r="AK33" s="80"/>
    </row>
    <row r="34" spans="1:37" ht="24" customHeight="1" x14ac:dyDescent="0.35">
      <c r="A34" s="85"/>
      <c r="B34" s="86"/>
      <c r="C34" s="87" t="str">
        <f>IF(B34="","",VLOOKUP(AJ34,Kilpailijat!$A$11:$E$5015,5,0))</f>
        <v/>
      </c>
      <c r="D34" s="87"/>
      <c r="E34" s="87"/>
      <c r="F34" s="88"/>
      <c r="G34" s="67"/>
      <c r="H34" s="68"/>
      <c r="I34" s="69"/>
      <c r="J34" s="68"/>
      <c r="K34" s="68"/>
      <c r="L34" s="70">
        <f t="shared" si="0"/>
        <v>0</v>
      </c>
      <c r="M34" s="69"/>
      <c r="N34" s="71"/>
      <c r="O34" s="69"/>
      <c r="P34" s="69"/>
      <c r="Q34" s="68"/>
      <c r="R34" s="69"/>
      <c r="S34" s="70">
        <f t="shared" si="1"/>
        <v>0</v>
      </c>
      <c r="T34" s="70">
        <f t="shared" si="2"/>
        <v>0</v>
      </c>
      <c r="U34" s="69"/>
      <c r="V34" s="69"/>
      <c r="W34" s="68"/>
      <c r="X34" s="69"/>
      <c r="Y34" s="68"/>
      <c r="Z34" s="69"/>
      <c r="AA34" s="69"/>
      <c r="AB34" s="88"/>
      <c r="AC34" s="89"/>
      <c r="AD34" s="90"/>
      <c r="AE34" s="91"/>
      <c r="AF34" s="92" t="str">
        <f t="shared" si="3"/>
        <v/>
      </c>
      <c r="AG34" s="93"/>
      <c r="AH34" s="94"/>
      <c r="AI34" s="95" t="str">
        <f t="shared" si="4"/>
        <v/>
      </c>
      <c r="AJ34" s="96" t="str">
        <f t="shared" si="5"/>
        <v>KeihäsM</v>
      </c>
      <c r="AK34" s="97"/>
    </row>
    <row r="35" spans="1:37" ht="24" customHeight="1" x14ac:dyDescent="0.35">
      <c r="A35" s="63"/>
      <c r="B35" s="64"/>
      <c r="C35" s="65" t="str">
        <f>IF(B35="","",VLOOKUP(AJ35,Kilpailijat!$A$11:$E$5015,5,0))</f>
        <v/>
      </c>
      <c r="D35" s="65"/>
      <c r="E35" s="65"/>
      <c r="F35" s="66"/>
      <c r="G35" s="67"/>
      <c r="H35" s="68"/>
      <c r="I35" s="69"/>
      <c r="J35" s="68"/>
      <c r="K35" s="68"/>
      <c r="L35" s="70">
        <f t="shared" si="0"/>
        <v>0</v>
      </c>
      <c r="M35" s="69"/>
      <c r="N35" s="71"/>
      <c r="O35" s="69"/>
      <c r="P35" s="69"/>
      <c r="Q35" s="68"/>
      <c r="R35" s="69"/>
      <c r="S35" s="70">
        <f t="shared" si="1"/>
        <v>0</v>
      </c>
      <c r="T35" s="70">
        <f t="shared" si="2"/>
        <v>0</v>
      </c>
      <c r="U35" s="69"/>
      <c r="V35" s="69"/>
      <c r="W35" s="68"/>
      <c r="X35" s="69"/>
      <c r="Y35" s="68"/>
      <c r="Z35" s="69"/>
      <c r="AA35" s="69"/>
      <c r="AB35" s="66"/>
      <c r="AC35" s="72"/>
      <c r="AD35" s="73"/>
      <c r="AE35" s="74"/>
      <c r="AF35" s="75" t="str">
        <f t="shared" si="3"/>
        <v/>
      </c>
      <c r="AG35" s="76"/>
      <c r="AH35" s="77"/>
      <c r="AI35" s="78" t="str">
        <f t="shared" si="4"/>
        <v/>
      </c>
      <c r="AJ35" s="79" t="str">
        <f t="shared" si="5"/>
        <v>KeihäsM</v>
      </c>
      <c r="AK35" s="80"/>
    </row>
    <row r="36" spans="1:37" ht="24" customHeight="1" x14ac:dyDescent="0.35">
      <c r="A36" s="85"/>
      <c r="B36" s="86"/>
      <c r="C36" s="87" t="str">
        <f>IF(B36="","",VLOOKUP(AJ36,Kilpailijat!$A$11:$E$5015,5,0))</f>
        <v/>
      </c>
      <c r="D36" s="87"/>
      <c r="E36" s="87"/>
      <c r="F36" s="88"/>
      <c r="G36" s="67"/>
      <c r="H36" s="68"/>
      <c r="I36" s="69"/>
      <c r="J36" s="68"/>
      <c r="K36" s="68"/>
      <c r="L36" s="70">
        <f t="shared" si="0"/>
        <v>0</v>
      </c>
      <c r="M36" s="69"/>
      <c r="N36" s="71"/>
      <c r="O36" s="69"/>
      <c r="P36" s="69"/>
      <c r="Q36" s="68"/>
      <c r="R36" s="69"/>
      <c r="S36" s="70">
        <f t="shared" si="1"/>
        <v>0</v>
      </c>
      <c r="T36" s="70">
        <f t="shared" si="2"/>
        <v>0</v>
      </c>
      <c r="U36" s="69"/>
      <c r="V36" s="69"/>
      <c r="W36" s="68"/>
      <c r="X36" s="69"/>
      <c r="Y36" s="68"/>
      <c r="Z36" s="69"/>
      <c r="AA36" s="69"/>
      <c r="AB36" s="88"/>
      <c r="AC36" s="89"/>
      <c r="AD36" s="90"/>
      <c r="AE36" s="91"/>
      <c r="AF36" s="92" t="str">
        <f t="shared" si="3"/>
        <v/>
      </c>
      <c r="AG36" s="93"/>
      <c r="AH36" s="94"/>
      <c r="AI36" s="95" t="str">
        <f t="shared" si="4"/>
        <v/>
      </c>
      <c r="AJ36" s="96" t="str">
        <f t="shared" si="5"/>
        <v>KeihäsM</v>
      </c>
      <c r="AK36" s="97"/>
    </row>
    <row r="37" spans="1:37" ht="24" customHeight="1" x14ac:dyDescent="0.35">
      <c r="A37" s="63"/>
      <c r="B37" s="64"/>
      <c r="C37" s="65" t="str">
        <f>IF(B37="","",VLOOKUP(AJ37,Kilpailijat!$A$11:$E$5015,5,0))</f>
        <v/>
      </c>
      <c r="D37" s="65"/>
      <c r="E37" s="65"/>
      <c r="F37" s="66"/>
      <c r="G37" s="67"/>
      <c r="H37" s="68"/>
      <c r="I37" s="69"/>
      <c r="J37" s="68"/>
      <c r="K37" s="68"/>
      <c r="L37" s="70">
        <f t="shared" si="0"/>
        <v>0</v>
      </c>
      <c r="M37" s="69"/>
      <c r="N37" s="71"/>
      <c r="O37" s="69"/>
      <c r="P37" s="69"/>
      <c r="Q37" s="68"/>
      <c r="R37" s="69"/>
      <c r="S37" s="70">
        <f t="shared" si="1"/>
        <v>0</v>
      </c>
      <c r="T37" s="70">
        <f t="shared" si="2"/>
        <v>0</v>
      </c>
      <c r="U37" s="69"/>
      <c r="V37" s="69"/>
      <c r="W37" s="68"/>
      <c r="X37" s="69"/>
      <c r="Y37" s="68"/>
      <c r="Z37" s="69"/>
      <c r="AA37" s="69"/>
      <c r="AB37" s="66"/>
      <c r="AC37" s="72"/>
      <c r="AD37" s="73"/>
      <c r="AE37" s="74"/>
      <c r="AF37" s="75" t="str">
        <f t="shared" si="3"/>
        <v/>
      </c>
      <c r="AG37" s="76"/>
      <c r="AH37" s="77"/>
      <c r="AI37" s="78" t="str">
        <f t="shared" si="4"/>
        <v/>
      </c>
      <c r="AJ37" s="79" t="str">
        <f t="shared" si="5"/>
        <v>KeihäsM</v>
      </c>
      <c r="AK37" s="80"/>
    </row>
    <row r="38" spans="1:37" ht="24" customHeight="1" x14ac:dyDescent="0.35">
      <c r="A38" s="85"/>
      <c r="B38" s="86"/>
      <c r="C38" s="87" t="str">
        <f>IF(B38="","",VLOOKUP(AJ38,Kilpailijat!$A$11:$E$5015,5,0))</f>
        <v/>
      </c>
      <c r="D38" s="87"/>
      <c r="E38" s="87"/>
      <c r="F38" s="88"/>
      <c r="G38" s="67"/>
      <c r="H38" s="68"/>
      <c r="I38" s="69"/>
      <c r="J38" s="68"/>
      <c r="K38" s="68"/>
      <c r="L38" s="70">
        <f t="shared" si="0"/>
        <v>0</v>
      </c>
      <c r="M38" s="69"/>
      <c r="N38" s="71"/>
      <c r="O38" s="69"/>
      <c r="P38" s="69"/>
      <c r="Q38" s="68"/>
      <c r="R38" s="69"/>
      <c r="S38" s="70">
        <f t="shared" si="1"/>
        <v>0</v>
      </c>
      <c r="T38" s="70">
        <f t="shared" si="2"/>
        <v>0</v>
      </c>
      <c r="U38" s="69"/>
      <c r="V38" s="69"/>
      <c r="W38" s="68"/>
      <c r="X38" s="69"/>
      <c r="Y38" s="68"/>
      <c r="Z38" s="69"/>
      <c r="AA38" s="69"/>
      <c r="AB38" s="88"/>
      <c r="AC38" s="89"/>
      <c r="AD38" s="90"/>
      <c r="AE38" s="91"/>
      <c r="AF38" s="92" t="str">
        <f t="shared" si="3"/>
        <v/>
      </c>
      <c r="AG38" s="93"/>
      <c r="AH38" s="94"/>
      <c r="AI38" s="95" t="str">
        <f t="shared" si="4"/>
        <v/>
      </c>
      <c r="AJ38" s="96" t="str">
        <f t="shared" si="5"/>
        <v>KeihäsM</v>
      </c>
      <c r="AK38" s="97"/>
    </row>
    <row r="39" spans="1:37" ht="24" customHeight="1" x14ac:dyDescent="0.35">
      <c r="A39" s="63"/>
      <c r="B39" s="64"/>
      <c r="C39" s="65" t="str">
        <f>IF(B39="","",VLOOKUP(AJ39,Kilpailijat!$A$11:$E$5015,5,0))</f>
        <v/>
      </c>
      <c r="D39" s="65"/>
      <c r="E39" s="65"/>
      <c r="F39" s="66"/>
      <c r="G39" s="67"/>
      <c r="H39" s="68"/>
      <c r="I39" s="69"/>
      <c r="J39" s="68"/>
      <c r="K39" s="68"/>
      <c r="L39" s="70">
        <f t="shared" si="0"/>
        <v>0</v>
      </c>
      <c r="M39" s="69"/>
      <c r="N39" s="71"/>
      <c r="O39" s="69"/>
      <c r="P39" s="69"/>
      <c r="Q39" s="68"/>
      <c r="R39" s="69"/>
      <c r="S39" s="70">
        <f t="shared" si="1"/>
        <v>0</v>
      </c>
      <c r="T39" s="70">
        <f t="shared" si="2"/>
        <v>0</v>
      </c>
      <c r="U39" s="69"/>
      <c r="V39" s="69"/>
      <c r="W39" s="68"/>
      <c r="X39" s="69"/>
      <c r="Y39" s="68"/>
      <c r="Z39" s="69"/>
      <c r="AA39" s="69"/>
      <c r="AB39" s="66"/>
      <c r="AC39" s="72"/>
      <c r="AD39" s="73"/>
      <c r="AE39" s="74"/>
      <c r="AF39" s="75" t="str">
        <f t="shared" si="3"/>
        <v/>
      </c>
      <c r="AG39" s="76"/>
      <c r="AH39" s="77"/>
      <c r="AI39" s="78" t="str">
        <f t="shared" si="4"/>
        <v/>
      </c>
      <c r="AJ39" s="79" t="str">
        <f t="shared" si="5"/>
        <v>KeihäsM</v>
      </c>
      <c r="AK39" s="80"/>
    </row>
    <row r="40" spans="1:37" ht="24" customHeight="1" x14ac:dyDescent="0.35">
      <c r="A40" s="85"/>
      <c r="B40" s="86"/>
      <c r="C40" s="87" t="str">
        <f>IF(B40="","",VLOOKUP(AJ40,Kilpailijat!$A$11:$E$5015,5,0))</f>
        <v/>
      </c>
      <c r="D40" s="87"/>
      <c r="E40" s="87"/>
      <c r="F40" s="88"/>
      <c r="G40" s="67"/>
      <c r="H40" s="68"/>
      <c r="I40" s="69"/>
      <c r="J40" s="68"/>
      <c r="K40" s="68"/>
      <c r="L40" s="70">
        <f t="shared" si="0"/>
        <v>0</v>
      </c>
      <c r="M40" s="69"/>
      <c r="N40" s="71"/>
      <c r="O40" s="69"/>
      <c r="P40" s="69"/>
      <c r="Q40" s="68"/>
      <c r="R40" s="69"/>
      <c r="S40" s="70">
        <f t="shared" si="1"/>
        <v>0</v>
      </c>
      <c r="T40" s="70">
        <f t="shared" si="2"/>
        <v>0</v>
      </c>
      <c r="U40" s="69"/>
      <c r="V40" s="69"/>
      <c r="W40" s="68"/>
      <c r="X40" s="69"/>
      <c r="Y40" s="68"/>
      <c r="Z40" s="69"/>
      <c r="AA40" s="69"/>
      <c r="AB40" s="88"/>
      <c r="AC40" s="89"/>
      <c r="AD40" s="90"/>
      <c r="AE40" s="91"/>
      <c r="AF40" s="92" t="str">
        <f t="shared" si="3"/>
        <v/>
      </c>
      <c r="AG40" s="93"/>
      <c r="AH40" s="94"/>
      <c r="AI40" s="95" t="str">
        <f t="shared" si="4"/>
        <v/>
      </c>
      <c r="AJ40" s="96" t="str">
        <f t="shared" si="5"/>
        <v>KeihäsM</v>
      </c>
      <c r="AK40" s="97"/>
    </row>
    <row r="41" spans="1:37" ht="24" customHeight="1" x14ac:dyDescent="0.35">
      <c r="A41" s="63"/>
      <c r="B41" s="64"/>
      <c r="C41" s="65" t="str">
        <f>IF(B41="","",VLOOKUP(AJ41,Kilpailijat!$A$11:$E$5015,5,0))</f>
        <v/>
      </c>
      <c r="D41" s="65"/>
      <c r="E41" s="65"/>
      <c r="F41" s="66"/>
      <c r="G41" s="67"/>
      <c r="H41" s="68"/>
      <c r="I41" s="69"/>
      <c r="J41" s="68"/>
      <c r="K41" s="68"/>
      <c r="L41" s="70">
        <f t="shared" ref="L41:L58" si="6">J41/2</f>
        <v>0</v>
      </c>
      <c r="M41" s="69"/>
      <c r="N41" s="71"/>
      <c r="O41" s="69"/>
      <c r="P41" s="69"/>
      <c r="Q41" s="68"/>
      <c r="R41" s="69"/>
      <c r="S41" s="70">
        <f t="shared" ref="S41:S58" si="7">H41-J41</f>
        <v>0</v>
      </c>
      <c r="T41" s="70">
        <f t="shared" ref="T41:T58" si="8">S41/2</f>
        <v>0</v>
      </c>
      <c r="U41" s="69"/>
      <c r="V41" s="69"/>
      <c r="W41" s="68"/>
      <c r="X41" s="69"/>
      <c r="Y41" s="68"/>
      <c r="Z41" s="69"/>
      <c r="AA41" s="69"/>
      <c r="AB41" s="66"/>
      <c r="AC41" s="72"/>
      <c r="AD41" s="73"/>
      <c r="AE41" s="74"/>
      <c r="AF41" s="75" t="str">
        <f t="shared" ref="AF41:AF58" si="9">IF(AE41="","",VLOOKUP(AE41,$AP$9:$AQ$94,2,0))</f>
        <v/>
      </c>
      <c r="AG41" s="76"/>
      <c r="AH41" s="77"/>
      <c r="AI41" s="78" t="str">
        <f t="shared" ref="AI41:AI58" si="10">IF(AH41="","",VLOOKUP(AH41,$AM$9:$AN$94,2,0))</f>
        <v/>
      </c>
      <c r="AJ41" s="79" t="str">
        <f t="shared" ref="AJ41:AJ58" si="11">$B$4&amp;$C$5&amp;B41</f>
        <v>KeihäsM</v>
      </c>
      <c r="AK41" s="80"/>
    </row>
    <row r="42" spans="1:37" ht="24" customHeight="1" x14ac:dyDescent="0.35">
      <c r="A42" s="85"/>
      <c r="B42" s="86"/>
      <c r="C42" s="87" t="str">
        <f>IF(B42="","",VLOOKUP(AJ42,Kilpailijat!$A$11:$E$5015,5,0))</f>
        <v/>
      </c>
      <c r="D42" s="87"/>
      <c r="E42" s="87"/>
      <c r="F42" s="88"/>
      <c r="G42" s="67"/>
      <c r="H42" s="68"/>
      <c r="I42" s="69"/>
      <c r="J42" s="68"/>
      <c r="K42" s="68"/>
      <c r="L42" s="70">
        <f t="shared" si="6"/>
        <v>0</v>
      </c>
      <c r="M42" s="69"/>
      <c r="N42" s="71"/>
      <c r="O42" s="69"/>
      <c r="P42" s="69"/>
      <c r="Q42" s="68"/>
      <c r="R42" s="69"/>
      <c r="S42" s="70">
        <f t="shared" si="7"/>
        <v>0</v>
      </c>
      <c r="T42" s="70">
        <f t="shared" si="8"/>
        <v>0</v>
      </c>
      <c r="U42" s="69"/>
      <c r="V42" s="69"/>
      <c r="W42" s="68"/>
      <c r="X42" s="69"/>
      <c r="Y42" s="68"/>
      <c r="Z42" s="69"/>
      <c r="AA42" s="69"/>
      <c r="AB42" s="88"/>
      <c r="AC42" s="89"/>
      <c r="AD42" s="90"/>
      <c r="AE42" s="91"/>
      <c r="AF42" s="92" t="str">
        <f t="shared" si="9"/>
        <v/>
      </c>
      <c r="AG42" s="93"/>
      <c r="AH42" s="94"/>
      <c r="AI42" s="95" t="str">
        <f t="shared" si="10"/>
        <v/>
      </c>
      <c r="AJ42" s="96" t="str">
        <f t="shared" si="11"/>
        <v>KeihäsM</v>
      </c>
      <c r="AK42" s="97"/>
    </row>
    <row r="43" spans="1:37" ht="24" customHeight="1" x14ac:dyDescent="0.35">
      <c r="A43" s="63"/>
      <c r="B43" s="64"/>
      <c r="C43" s="65" t="str">
        <f>IF(B43="","",VLOOKUP(AJ43,Kilpailijat!$A$11:$E$5015,5,0))</f>
        <v/>
      </c>
      <c r="D43" s="65"/>
      <c r="E43" s="65"/>
      <c r="F43" s="66"/>
      <c r="G43" s="67"/>
      <c r="H43" s="68"/>
      <c r="I43" s="69"/>
      <c r="J43" s="68"/>
      <c r="K43" s="68"/>
      <c r="L43" s="70">
        <f t="shared" si="6"/>
        <v>0</v>
      </c>
      <c r="M43" s="69"/>
      <c r="N43" s="71"/>
      <c r="O43" s="69"/>
      <c r="P43" s="69"/>
      <c r="Q43" s="68"/>
      <c r="R43" s="69"/>
      <c r="S43" s="70">
        <f t="shared" si="7"/>
        <v>0</v>
      </c>
      <c r="T43" s="70">
        <f t="shared" si="8"/>
        <v>0</v>
      </c>
      <c r="U43" s="69"/>
      <c r="V43" s="69"/>
      <c r="W43" s="68"/>
      <c r="X43" s="69"/>
      <c r="Y43" s="68"/>
      <c r="Z43" s="69"/>
      <c r="AA43" s="69"/>
      <c r="AB43" s="66"/>
      <c r="AC43" s="72"/>
      <c r="AD43" s="73"/>
      <c r="AE43" s="74"/>
      <c r="AF43" s="75" t="str">
        <f t="shared" si="9"/>
        <v/>
      </c>
      <c r="AG43" s="76"/>
      <c r="AH43" s="77"/>
      <c r="AI43" s="78" t="str">
        <f t="shared" si="10"/>
        <v/>
      </c>
      <c r="AJ43" s="79" t="str">
        <f t="shared" si="11"/>
        <v>KeihäsM</v>
      </c>
      <c r="AK43" s="80"/>
    </row>
    <row r="44" spans="1:37" ht="24" customHeight="1" x14ac:dyDescent="0.35">
      <c r="A44" s="85"/>
      <c r="B44" s="86"/>
      <c r="C44" s="87" t="str">
        <f>IF(B44="","",VLOOKUP(AJ44,Kilpailijat!$A$11:$E$5015,5,0))</f>
        <v/>
      </c>
      <c r="D44" s="87"/>
      <c r="E44" s="87"/>
      <c r="F44" s="88"/>
      <c r="G44" s="67"/>
      <c r="H44" s="68"/>
      <c r="I44" s="69"/>
      <c r="J44" s="68"/>
      <c r="K44" s="68"/>
      <c r="L44" s="70">
        <f t="shared" si="6"/>
        <v>0</v>
      </c>
      <c r="M44" s="69"/>
      <c r="N44" s="71"/>
      <c r="O44" s="69"/>
      <c r="P44" s="69"/>
      <c r="Q44" s="68"/>
      <c r="R44" s="69"/>
      <c r="S44" s="70">
        <f t="shared" si="7"/>
        <v>0</v>
      </c>
      <c r="T44" s="70">
        <f t="shared" si="8"/>
        <v>0</v>
      </c>
      <c r="U44" s="69"/>
      <c r="V44" s="69"/>
      <c r="W44" s="68"/>
      <c r="X44" s="69"/>
      <c r="Y44" s="68"/>
      <c r="Z44" s="69"/>
      <c r="AA44" s="69"/>
      <c r="AB44" s="88"/>
      <c r="AC44" s="89"/>
      <c r="AD44" s="90"/>
      <c r="AE44" s="91"/>
      <c r="AF44" s="92" t="str">
        <f t="shared" si="9"/>
        <v/>
      </c>
      <c r="AG44" s="93"/>
      <c r="AH44" s="94"/>
      <c r="AI44" s="95" t="str">
        <f t="shared" si="10"/>
        <v/>
      </c>
      <c r="AJ44" s="96" t="str">
        <f t="shared" si="11"/>
        <v>KeihäsM</v>
      </c>
      <c r="AK44" s="97"/>
    </row>
    <row r="45" spans="1:37" ht="24" customHeight="1" x14ac:dyDescent="0.35">
      <c r="A45" s="63"/>
      <c r="B45" s="64"/>
      <c r="C45" s="65" t="str">
        <f>IF(B45="","",VLOOKUP(AJ45,Kilpailijat!$A$11:$E$5015,5,0))</f>
        <v/>
      </c>
      <c r="D45" s="65"/>
      <c r="E45" s="65"/>
      <c r="F45" s="66"/>
      <c r="G45" s="67"/>
      <c r="H45" s="68"/>
      <c r="I45" s="69"/>
      <c r="J45" s="68"/>
      <c r="K45" s="68"/>
      <c r="L45" s="70">
        <f t="shared" si="6"/>
        <v>0</v>
      </c>
      <c r="M45" s="69"/>
      <c r="N45" s="71"/>
      <c r="O45" s="69"/>
      <c r="P45" s="69"/>
      <c r="Q45" s="68"/>
      <c r="R45" s="69"/>
      <c r="S45" s="70">
        <f t="shared" si="7"/>
        <v>0</v>
      </c>
      <c r="T45" s="70">
        <f t="shared" si="8"/>
        <v>0</v>
      </c>
      <c r="U45" s="69"/>
      <c r="V45" s="69"/>
      <c r="W45" s="68"/>
      <c r="X45" s="69"/>
      <c r="Y45" s="68"/>
      <c r="Z45" s="69"/>
      <c r="AA45" s="69"/>
      <c r="AB45" s="66"/>
      <c r="AC45" s="72"/>
      <c r="AD45" s="73"/>
      <c r="AE45" s="74"/>
      <c r="AF45" s="75" t="str">
        <f t="shared" si="9"/>
        <v/>
      </c>
      <c r="AG45" s="76"/>
      <c r="AH45" s="77"/>
      <c r="AI45" s="78" t="str">
        <f t="shared" si="10"/>
        <v/>
      </c>
      <c r="AJ45" s="79" t="str">
        <f t="shared" si="11"/>
        <v>KeihäsM</v>
      </c>
      <c r="AK45" s="80"/>
    </row>
    <row r="46" spans="1:37" ht="24" customHeight="1" x14ac:dyDescent="0.35">
      <c r="A46" s="85"/>
      <c r="B46" s="86"/>
      <c r="C46" s="87" t="str">
        <f>IF(B46="","",VLOOKUP(AJ46,Kilpailijat!$A$11:$E$5015,5,0))</f>
        <v/>
      </c>
      <c r="D46" s="87"/>
      <c r="E46" s="87"/>
      <c r="F46" s="88"/>
      <c r="G46" s="67"/>
      <c r="H46" s="68"/>
      <c r="I46" s="69"/>
      <c r="J46" s="68"/>
      <c r="K46" s="68"/>
      <c r="L46" s="70">
        <f t="shared" si="6"/>
        <v>0</v>
      </c>
      <c r="M46" s="69"/>
      <c r="N46" s="71"/>
      <c r="O46" s="69"/>
      <c r="P46" s="69"/>
      <c r="Q46" s="68"/>
      <c r="R46" s="69"/>
      <c r="S46" s="70">
        <f t="shared" si="7"/>
        <v>0</v>
      </c>
      <c r="T46" s="70">
        <f t="shared" si="8"/>
        <v>0</v>
      </c>
      <c r="U46" s="69"/>
      <c r="V46" s="69"/>
      <c r="W46" s="68"/>
      <c r="X46" s="69"/>
      <c r="Y46" s="68"/>
      <c r="Z46" s="69"/>
      <c r="AA46" s="69"/>
      <c r="AB46" s="88"/>
      <c r="AC46" s="89"/>
      <c r="AD46" s="90"/>
      <c r="AE46" s="91"/>
      <c r="AF46" s="92" t="str">
        <f t="shared" si="9"/>
        <v/>
      </c>
      <c r="AG46" s="93"/>
      <c r="AH46" s="94"/>
      <c r="AI46" s="95" t="str">
        <f t="shared" si="10"/>
        <v/>
      </c>
      <c r="AJ46" s="96" t="str">
        <f t="shared" si="11"/>
        <v>KeihäsM</v>
      </c>
      <c r="AK46" s="97"/>
    </row>
    <row r="47" spans="1:37" ht="24" customHeight="1" x14ac:dyDescent="0.35">
      <c r="A47" s="63"/>
      <c r="B47" s="64"/>
      <c r="C47" s="65" t="str">
        <f>IF(B47="","",VLOOKUP(AJ47,Kilpailijat!$A$11:$E$5015,5,0))</f>
        <v/>
      </c>
      <c r="D47" s="65"/>
      <c r="E47" s="65"/>
      <c r="F47" s="66"/>
      <c r="G47" s="67"/>
      <c r="H47" s="68"/>
      <c r="I47" s="69"/>
      <c r="J47" s="68"/>
      <c r="K47" s="68"/>
      <c r="L47" s="70">
        <f t="shared" si="6"/>
        <v>0</v>
      </c>
      <c r="M47" s="69"/>
      <c r="N47" s="71"/>
      <c r="O47" s="69"/>
      <c r="P47" s="69"/>
      <c r="Q47" s="68"/>
      <c r="R47" s="69"/>
      <c r="S47" s="70">
        <f t="shared" si="7"/>
        <v>0</v>
      </c>
      <c r="T47" s="70">
        <f t="shared" si="8"/>
        <v>0</v>
      </c>
      <c r="U47" s="69"/>
      <c r="V47" s="69"/>
      <c r="W47" s="68"/>
      <c r="X47" s="69"/>
      <c r="Y47" s="68"/>
      <c r="Z47" s="69"/>
      <c r="AA47" s="69"/>
      <c r="AB47" s="66"/>
      <c r="AC47" s="72"/>
      <c r="AD47" s="73"/>
      <c r="AE47" s="74"/>
      <c r="AF47" s="75" t="str">
        <f t="shared" si="9"/>
        <v/>
      </c>
      <c r="AG47" s="76"/>
      <c r="AH47" s="77"/>
      <c r="AI47" s="78" t="str">
        <f t="shared" si="10"/>
        <v/>
      </c>
      <c r="AJ47" s="79" t="str">
        <f t="shared" si="11"/>
        <v>KeihäsM</v>
      </c>
      <c r="AK47" s="80"/>
    </row>
    <row r="48" spans="1:37" ht="24" customHeight="1" x14ac:dyDescent="0.35">
      <c r="A48" s="85"/>
      <c r="B48" s="86"/>
      <c r="C48" s="87" t="str">
        <f>IF(B48="","",VLOOKUP(AJ48,Kilpailijat!$A$11:$E$5015,5,0))</f>
        <v/>
      </c>
      <c r="D48" s="87"/>
      <c r="E48" s="87"/>
      <c r="F48" s="88"/>
      <c r="G48" s="67"/>
      <c r="H48" s="68"/>
      <c r="I48" s="69"/>
      <c r="J48" s="68"/>
      <c r="K48" s="68"/>
      <c r="L48" s="70">
        <f t="shared" si="6"/>
        <v>0</v>
      </c>
      <c r="M48" s="69"/>
      <c r="N48" s="71"/>
      <c r="O48" s="69"/>
      <c r="P48" s="69"/>
      <c r="Q48" s="68"/>
      <c r="R48" s="69"/>
      <c r="S48" s="70">
        <f t="shared" si="7"/>
        <v>0</v>
      </c>
      <c r="T48" s="70">
        <f t="shared" si="8"/>
        <v>0</v>
      </c>
      <c r="U48" s="69"/>
      <c r="V48" s="69"/>
      <c r="W48" s="68"/>
      <c r="X48" s="69"/>
      <c r="Y48" s="68"/>
      <c r="Z48" s="69"/>
      <c r="AA48" s="69"/>
      <c r="AB48" s="88"/>
      <c r="AC48" s="89"/>
      <c r="AD48" s="90"/>
      <c r="AE48" s="91"/>
      <c r="AF48" s="92" t="str">
        <f t="shared" si="9"/>
        <v/>
      </c>
      <c r="AG48" s="93"/>
      <c r="AH48" s="94"/>
      <c r="AI48" s="95" t="str">
        <f t="shared" si="10"/>
        <v/>
      </c>
      <c r="AJ48" s="96" t="str">
        <f t="shared" si="11"/>
        <v>KeihäsM</v>
      </c>
      <c r="AK48" s="97"/>
    </row>
    <row r="49" spans="1:37" ht="24" customHeight="1" x14ac:dyDescent="0.35">
      <c r="A49" s="63"/>
      <c r="B49" s="64"/>
      <c r="C49" s="65" t="str">
        <f>IF(B49="","",VLOOKUP(AJ49,Kilpailijat!$A$11:$E$5015,5,0))</f>
        <v/>
      </c>
      <c r="D49" s="65"/>
      <c r="E49" s="65"/>
      <c r="F49" s="66"/>
      <c r="G49" s="67"/>
      <c r="H49" s="68"/>
      <c r="I49" s="69"/>
      <c r="J49" s="68"/>
      <c r="K49" s="68"/>
      <c r="L49" s="70">
        <f t="shared" si="6"/>
        <v>0</v>
      </c>
      <c r="M49" s="69"/>
      <c r="N49" s="71"/>
      <c r="O49" s="69"/>
      <c r="P49" s="69"/>
      <c r="Q49" s="68"/>
      <c r="R49" s="69"/>
      <c r="S49" s="70">
        <f t="shared" si="7"/>
        <v>0</v>
      </c>
      <c r="T49" s="70">
        <f t="shared" si="8"/>
        <v>0</v>
      </c>
      <c r="U49" s="69"/>
      <c r="V49" s="69"/>
      <c r="W49" s="68"/>
      <c r="X49" s="69"/>
      <c r="Y49" s="68"/>
      <c r="Z49" s="69"/>
      <c r="AA49" s="69"/>
      <c r="AB49" s="66"/>
      <c r="AC49" s="72"/>
      <c r="AD49" s="73"/>
      <c r="AE49" s="74"/>
      <c r="AF49" s="75" t="str">
        <f t="shared" si="9"/>
        <v/>
      </c>
      <c r="AG49" s="76"/>
      <c r="AH49" s="77"/>
      <c r="AI49" s="78" t="str">
        <f t="shared" si="10"/>
        <v/>
      </c>
      <c r="AJ49" s="79" t="str">
        <f t="shared" si="11"/>
        <v>KeihäsM</v>
      </c>
      <c r="AK49" s="80"/>
    </row>
    <row r="50" spans="1:37" ht="24" customHeight="1" x14ac:dyDescent="0.35">
      <c r="A50" s="85"/>
      <c r="B50" s="86"/>
      <c r="C50" s="87" t="str">
        <f>IF(B50="","",VLOOKUP(AJ50,Kilpailijat!$A$11:$E$5015,5,0))</f>
        <v/>
      </c>
      <c r="D50" s="87"/>
      <c r="E50" s="87"/>
      <c r="F50" s="88"/>
      <c r="G50" s="67"/>
      <c r="H50" s="68"/>
      <c r="I50" s="69"/>
      <c r="J50" s="68"/>
      <c r="K50" s="68"/>
      <c r="L50" s="70">
        <f t="shared" si="6"/>
        <v>0</v>
      </c>
      <c r="M50" s="69"/>
      <c r="N50" s="71"/>
      <c r="O50" s="69"/>
      <c r="P50" s="69"/>
      <c r="Q50" s="68"/>
      <c r="R50" s="69"/>
      <c r="S50" s="70">
        <f t="shared" si="7"/>
        <v>0</v>
      </c>
      <c r="T50" s="70">
        <f t="shared" si="8"/>
        <v>0</v>
      </c>
      <c r="U50" s="69"/>
      <c r="V50" s="69"/>
      <c r="W50" s="68"/>
      <c r="X50" s="69"/>
      <c r="Y50" s="68"/>
      <c r="Z50" s="69"/>
      <c r="AA50" s="69"/>
      <c r="AB50" s="88"/>
      <c r="AC50" s="89"/>
      <c r="AD50" s="90"/>
      <c r="AE50" s="91"/>
      <c r="AF50" s="92" t="str">
        <f t="shared" si="9"/>
        <v/>
      </c>
      <c r="AG50" s="93"/>
      <c r="AH50" s="94"/>
      <c r="AI50" s="95" t="str">
        <f t="shared" si="10"/>
        <v/>
      </c>
      <c r="AJ50" s="96" t="str">
        <f t="shared" si="11"/>
        <v>KeihäsM</v>
      </c>
      <c r="AK50" s="97"/>
    </row>
    <row r="51" spans="1:37" ht="24" customHeight="1" x14ac:dyDescent="0.35">
      <c r="A51" s="63"/>
      <c r="B51" s="64"/>
      <c r="C51" s="65" t="str">
        <f>IF(B51="","",VLOOKUP(AJ51,Kilpailijat!$A$11:$E$5015,5,0))</f>
        <v/>
      </c>
      <c r="D51" s="65"/>
      <c r="E51" s="65"/>
      <c r="F51" s="66"/>
      <c r="G51" s="67"/>
      <c r="H51" s="68"/>
      <c r="I51" s="69"/>
      <c r="J51" s="68"/>
      <c r="K51" s="68"/>
      <c r="L51" s="70">
        <f t="shared" si="6"/>
        <v>0</v>
      </c>
      <c r="M51" s="69"/>
      <c r="N51" s="71"/>
      <c r="O51" s="69"/>
      <c r="P51" s="69"/>
      <c r="Q51" s="68"/>
      <c r="R51" s="69"/>
      <c r="S51" s="70">
        <f t="shared" si="7"/>
        <v>0</v>
      </c>
      <c r="T51" s="70">
        <f t="shared" si="8"/>
        <v>0</v>
      </c>
      <c r="U51" s="69"/>
      <c r="V51" s="69"/>
      <c r="W51" s="68"/>
      <c r="X51" s="69"/>
      <c r="Y51" s="68"/>
      <c r="Z51" s="69"/>
      <c r="AA51" s="69"/>
      <c r="AB51" s="66"/>
      <c r="AC51" s="72"/>
      <c r="AD51" s="73"/>
      <c r="AE51" s="74"/>
      <c r="AF51" s="75" t="str">
        <f t="shared" si="9"/>
        <v/>
      </c>
      <c r="AG51" s="76"/>
      <c r="AH51" s="77"/>
      <c r="AI51" s="78" t="str">
        <f t="shared" si="10"/>
        <v/>
      </c>
      <c r="AJ51" s="79" t="str">
        <f t="shared" si="11"/>
        <v>KeihäsM</v>
      </c>
      <c r="AK51" s="80"/>
    </row>
    <row r="52" spans="1:37" ht="24" customHeight="1" x14ac:dyDescent="0.35">
      <c r="A52" s="85"/>
      <c r="B52" s="86"/>
      <c r="C52" s="87" t="str">
        <f>IF(B52="","",VLOOKUP(AJ52,Kilpailijat!$A$11:$E$5015,5,0))</f>
        <v/>
      </c>
      <c r="D52" s="87"/>
      <c r="E52" s="87"/>
      <c r="F52" s="88"/>
      <c r="G52" s="67"/>
      <c r="H52" s="68"/>
      <c r="I52" s="69"/>
      <c r="J52" s="68"/>
      <c r="K52" s="68"/>
      <c r="L52" s="70">
        <f t="shared" si="6"/>
        <v>0</v>
      </c>
      <c r="M52" s="69"/>
      <c r="N52" s="71"/>
      <c r="O52" s="69"/>
      <c r="P52" s="69"/>
      <c r="Q52" s="68"/>
      <c r="R52" s="69"/>
      <c r="S52" s="70">
        <f t="shared" si="7"/>
        <v>0</v>
      </c>
      <c r="T52" s="70">
        <f t="shared" si="8"/>
        <v>0</v>
      </c>
      <c r="U52" s="69"/>
      <c r="V52" s="69"/>
      <c r="W52" s="68"/>
      <c r="X52" s="69"/>
      <c r="Y52" s="68"/>
      <c r="Z52" s="69"/>
      <c r="AA52" s="69"/>
      <c r="AB52" s="88"/>
      <c r="AC52" s="89"/>
      <c r="AD52" s="90"/>
      <c r="AE52" s="91"/>
      <c r="AF52" s="92" t="str">
        <f t="shared" si="9"/>
        <v/>
      </c>
      <c r="AG52" s="93"/>
      <c r="AH52" s="94"/>
      <c r="AI52" s="95" t="str">
        <f t="shared" si="10"/>
        <v/>
      </c>
      <c r="AJ52" s="96" t="str">
        <f t="shared" si="11"/>
        <v>KeihäsM</v>
      </c>
      <c r="AK52" s="97"/>
    </row>
    <row r="53" spans="1:37" ht="24" customHeight="1" x14ac:dyDescent="0.35">
      <c r="A53" s="63"/>
      <c r="B53" s="64"/>
      <c r="C53" s="65" t="str">
        <f>IF(B53="","",VLOOKUP(AJ53,Kilpailijat!$A$11:$E$5015,5,0))</f>
        <v/>
      </c>
      <c r="D53" s="65"/>
      <c r="E53" s="65"/>
      <c r="F53" s="66"/>
      <c r="G53" s="67"/>
      <c r="H53" s="68"/>
      <c r="I53" s="69"/>
      <c r="J53" s="68"/>
      <c r="K53" s="68"/>
      <c r="L53" s="70">
        <f t="shared" si="6"/>
        <v>0</v>
      </c>
      <c r="M53" s="69"/>
      <c r="N53" s="71"/>
      <c r="O53" s="69"/>
      <c r="P53" s="69"/>
      <c r="Q53" s="68"/>
      <c r="R53" s="69"/>
      <c r="S53" s="70">
        <f t="shared" si="7"/>
        <v>0</v>
      </c>
      <c r="T53" s="70">
        <f t="shared" si="8"/>
        <v>0</v>
      </c>
      <c r="U53" s="69"/>
      <c r="V53" s="69"/>
      <c r="W53" s="68"/>
      <c r="X53" s="69"/>
      <c r="Y53" s="68"/>
      <c r="Z53" s="69"/>
      <c r="AA53" s="69"/>
      <c r="AB53" s="66"/>
      <c r="AC53" s="72"/>
      <c r="AD53" s="73"/>
      <c r="AE53" s="74"/>
      <c r="AF53" s="75" t="str">
        <f t="shared" si="9"/>
        <v/>
      </c>
      <c r="AG53" s="76"/>
      <c r="AH53" s="77"/>
      <c r="AI53" s="78" t="str">
        <f t="shared" si="10"/>
        <v/>
      </c>
      <c r="AJ53" s="79" t="str">
        <f t="shared" si="11"/>
        <v>KeihäsM</v>
      </c>
      <c r="AK53" s="80"/>
    </row>
    <row r="54" spans="1:37" ht="24" customHeight="1" x14ac:dyDescent="0.35">
      <c r="A54" s="85"/>
      <c r="B54" s="86"/>
      <c r="C54" s="87" t="str">
        <f>IF(B54="","",VLOOKUP(AJ54,Kilpailijat!$A$11:$E$5015,5,0))</f>
        <v/>
      </c>
      <c r="D54" s="87"/>
      <c r="E54" s="87"/>
      <c r="F54" s="88"/>
      <c r="G54" s="67"/>
      <c r="H54" s="68"/>
      <c r="I54" s="69"/>
      <c r="J54" s="68"/>
      <c r="K54" s="68"/>
      <c r="L54" s="70">
        <f t="shared" si="6"/>
        <v>0</v>
      </c>
      <c r="M54" s="69"/>
      <c r="N54" s="71"/>
      <c r="O54" s="69"/>
      <c r="P54" s="69"/>
      <c r="Q54" s="68"/>
      <c r="R54" s="69"/>
      <c r="S54" s="70">
        <f t="shared" si="7"/>
        <v>0</v>
      </c>
      <c r="T54" s="70">
        <f t="shared" si="8"/>
        <v>0</v>
      </c>
      <c r="U54" s="69"/>
      <c r="V54" s="69"/>
      <c r="W54" s="68"/>
      <c r="X54" s="69"/>
      <c r="Y54" s="68"/>
      <c r="Z54" s="69"/>
      <c r="AA54" s="69"/>
      <c r="AB54" s="88"/>
      <c r="AC54" s="89"/>
      <c r="AD54" s="90"/>
      <c r="AE54" s="91"/>
      <c r="AF54" s="92" t="str">
        <f t="shared" si="9"/>
        <v/>
      </c>
      <c r="AG54" s="93"/>
      <c r="AH54" s="94"/>
      <c r="AI54" s="95" t="str">
        <f t="shared" si="10"/>
        <v/>
      </c>
      <c r="AJ54" s="96" t="str">
        <f t="shared" si="11"/>
        <v>KeihäsM</v>
      </c>
      <c r="AK54" s="97"/>
    </row>
    <row r="55" spans="1:37" ht="24" customHeight="1" x14ac:dyDescent="0.35">
      <c r="A55" s="63"/>
      <c r="B55" s="64"/>
      <c r="C55" s="65" t="str">
        <f>IF(B55="","",VLOOKUP(AJ55,Kilpailijat!$A$11:$E$5015,5,0))</f>
        <v/>
      </c>
      <c r="D55" s="65"/>
      <c r="E55" s="65"/>
      <c r="F55" s="66"/>
      <c r="G55" s="67"/>
      <c r="H55" s="68"/>
      <c r="I55" s="69"/>
      <c r="J55" s="68"/>
      <c r="K55" s="68"/>
      <c r="L55" s="70">
        <f t="shared" si="6"/>
        <v>0</v>
      </c>
      <c r="M55" s="69"/>
      <c r="N55" s="71"/>
      <c r="O55" s="69"/>
      <c r="P55" s="69"/>
      <c r="Q55" s="68"/>
      <c r="R55" s="69"/>
      <c r="S55" s="70">
        <f t="shared" si="7"/>
        <v>0</v>
      </c>
      <c r="T55" s="70">
        <f t="shared" si="8"/>
        <v>0</v>
      </c>
      <c r="U55" s="69"/>
      <c r="V55" s="69"/>
      <c r="W55" s="68"/>
      <c r="X55" s="69"/>
      <c r="Y55" s="68"/>
      <c r="Z55" s="69"/>
      <c r="AA55" s="69"/>
      <c r="AB55" s="66"/>
      <c r="AC55" s="72"/>
      <c r="AD55" s="73"/>
      <c r="AE55" s="74"/>
      <c r="AF55" s="75" t="str">
        <f t="shared" si="9"/>
        <v/>
      </c>
      <c r="AG55" s="76"/>
      <c r="AH55" s="77"/>
      <c r="AI55" s="78" t="str">
        <f t="shared" si="10"/>
        <v/>
      </c>
      <c r="AJ55" s="79" t="str">
        <f t="shared" si="11"/>
        <v>KeihäsM</v>
      </c>
      <c r="AK55" s="80"/>
    </row>
    <row r="56" spans="1:37" ht="24" customHeight="1" x14ac:dyDescent="0.35">
      <c r="A56" s="85"/>
      <c r="B56" s="86"/>
      <c r="C56" s="87" t="str">
        <f>IF(B56="","",VLOOKUP(AJ56,Kilpailijat!$A$11:$E$5015,5,0))</f>
        <v/>
      </c>
      <c r="D56" s="87"/>
      <c r="E56" s="87"/>
      <c r="F56" s="88"/>
      <c r="G56" s="67"/>
      <c r="H56" s="68"/>
      <c r="I56" s="69"/>
      <c r="J56" s="68"/>
      <c r="K56" s="68"/>
      <c r="L56" s="70">
        <f t="shared" si="6"/>
        <v>0</v>
      </c>
      <c r="M56" s="69"/>
      <c r="N56" s="71"/>
      <c r="O56" s="69"/>
      <c r="P56" s="69"/>
      <c r="Q56" s="68"/>
      <c r="R56" s="69"/>
      <c r="S56" s="70">
        <f t="shared" si="7"/>
        <v>0</v>
      </c>
      <c r="T56" s="70">
        <f t="shared" si="8"/>
        <v>0</v>
      </c>
      <c r="U56" s="69"/>
      <c r="V56" s="69"/>
      <c r="W56" s="68"/>
      <c r="X56" s="69"/>
      <c r="Y56" s="68"/>
      <c r="Z56" s="69"/>
      <c r="AA56" s="69"/>
      <c r="AB56" s="88"/>
      <c r="AC56" s="89"/>
      <c r="AD56" s="90"/>
      <c r="AE56" s="91"/>
      <c r="AF56" s="92" t="str">
        <f t="shared" si="9"/>
        <v/>
      </c>
      <c r="AG56" s="93"/>
      <c r="AH56" s="94"/>
      <c r="AI56" s="95" t="str">
        <f t="shared" si="10"/>
        <v/>
      </c>
      <c r="AJ56" s="96" t="str">
        <f t="shared" si="11"/>
        <v>KeihäsM</v>
      </c>
      <c r="AK56" s="97"/>
    </row>
    <row r="57" spans="1:37" ht="24" customHeight="1" x14ac:dyDescent="0.35">
      <c r="A57" s="63"/>
      <c r="B57" s="64"/>
      <c r="C57" s="65" t="str">
        <f>IF(B57="","",VLOOKUP(AJ57,Kilpailijat!$A$11:$E$5015,5,0))</f>
        <v/>
      </c>
      <c r="D57" s="65"/>
      <c r="E57" s="65"/>
      <c r="F57" s="66"/>
      <c r="G57" s="67"/>
      <c r="H57" s="68"/>
      <c r="I57" s="69"/>
      <c r="J57" s="68"/>
      <c r="K57" s="68"/>
      <c r="L57" s="70">
        <f t="shared" si="6"/>
        <v>0</v>
      </c>
      <c r="M57" s="69"/>
      <c r="N57" s="71"/>
      <c r="O57" s="69"/>
      <c r="P57" s="69"/>
      <c r="Q57" s="68"/>
      <c r="R57" s="69"/>
      <c r="S57" s="70">
        <f t="shared" si="7"/>
        <v>0</v>
      </c>
      <c r="T57" s="70">
        <f t="shared" si="8"/>
        <v>0</v>
      </c>
      <c r="U57" s="69"/>
      <c r="V57" s="69"/>
      <c r="W57" s="68"/>
      <c r="X57" s="69"/>
      <c r="Y57" s="68"/>
      <c r="Z57" s="69"/>
      <c r="AA57" s="69"/>
      <c r="AB57" s="66"/>
      <c r="AC57" s="72"/>
      <c r="AD57" s="73"/>
      <c r="AE57" s="74"/>
      <c r="AF57" s="75" t="str">
        <f t="shared" si="9"/>
        <v/>
      </c>
      <c r="AG57" s="76"/>
      <c r="AH57" s="77"/>
      <c r="AI57" s="78" t="str">
        <f t="shared" si="10"/>
        <v/>
      </c>
      <c r="AJ57" s="79" t="str">
        <f t="shared" si="11"/>
        <v>KeihäsM</v>
      </c>
      <c r="AK57" s="80"/>
    </row>
    <row r="58" spans="1:37" ht="24" customHeight="1" x14ac:dyDescent="0.35">
      <c r="A58" s="100"/>
      <c r="B58" s="101"/>
      <c r="C58" s="102" t="str">
        <f>IF(B58="","",VLOOKUP(AJ58,Kilpailijat!$A$11:$E$5015,5,0))</f>
        <v/>
      </c>
      <c r="D58" s="102"/>
      <c r="E58" s="102"/>
      <c r="F58" s="103"/>
      <c r="G58" s="104"/>
      <c r="H58" s="105"/>
      <c r="I58" s="106"/>
      <c r="J58" s="105"/>
      <c r="K58" s="105"/>
      <c r="L58" s="107">
        <f t="shared" si="6"/>
        <v>0</v>
      </c>
      <c r="M58" s="106"/>
      <c r="N58" s="108"/>
      <c r="O58" s="106"/>
      <c r="P58" s="106"/>
      <c r="Q58" s="105"/>
      <c r="R58" s="106"/>
      <c r="S58" s="107">
        <f t="shared" si="7"/>
        <v>0</v>
      </c>
      <c r="T58" s="107">
        <f t="shared" si="8"/>
        <v>0</v>
      </c>
      <c r="U58" s="106"/>
      <c r="V58" s="106"/>
      <c r="W58" s="105"/>
      <c r="X58" s="106"/>
      <c r="Y58" s="105"/>
      <c r="Z58" s="109"/>
      <c r="AA58" s="109"/>
      <c r="AB58" s="103"/>
      <c r="AC58" s="110"/>
      <c r="AD58" s="111"/>
      <c r="AE58" s="112"/>
      <c r="AF58" s="113" t="str">
        <f t="shared" si="9"/>
        <v/>
      </c>
      <c r="AG58" s="114"/>
      <c r="AH58" s="115"/>
      <c r="AI58" s="116" t="str">
        <f t="shared" si="10"/>
        <v/>
      </c>
      <c r="AJ58" s="117" t="str">
        <f t="shared" si="11"/>
        <v>KeihäsM</v>
      </c>
      <c r="AK58" s="118"/>
    </row>
    <row r="59" spans="1:37" ht="24" customHeight="1" x14ac:dyDescent="0.35">
      <c r="A59" s="63"/>
      <c r="B59" s="64"/>
      <c r="C59" s="65" t="str">
        <f>IF(B59="","",VLOOKUP(AJ59,Kilpailijat!$A$11:$E$5015,5,0))</f>
        <v/>
      </c>
      <c r="D59" s="65"/>
      <c r="E59" s="65"/>
      <c r="F59" s="66"/>
      <c r="G59" s="67"/>
      <c r="H59" s="68"/>
      <c r="I59" s="69"/>
      <c r="J59" s="68"/>
      <c r="K59" s="68"/>
      <c r="L59" s="70">
        <f t="shared" ref="L59:L108" si="12">J59/2</f>
        <v>0</v>
      </c>
      <c r="M59" s="69"/>
      <c r="N59" s="71"/>
      <c r="O59" s="69"/>
      <c r="P59" s="69"/>
      <c r="Q59" s="68"/>
      <c r="R59" s="69"/>
      <c r="S59" s="70">
        <f t="shared" ref="S59:S108" si="13">H59-J59</f>
        <v>0</v>
      </c>
      <c r="T59" s="70">
        <f t="shared" ref="T59:T108" si="14">S59/2</f>
        <v>0</v>
      </c>
      <c r="U59" s="69"/>
      <c r="V59" s="69"/>
      <c r="W59" s="68"/>
      <c r="X59" s="69"/>
      <c r="Y59" s="68"/>
      <c r="Z59" s="69"/>
      <c r="AA59" s="69"/>
      <c r="AB59" s="66"/>
      <c r="AC59" s="72"/>
      <c r="AD59" s="73"/>
      <c r="AE59" s="74"/>
      <c r="AF59" s="75" t="str">
        <f t="shared" ref="AF59:AF108" si="15">IF(AE59="","",VLOOKUP(AE59,$AP$9:$AQ$94,2,0))</f>
        <v/>
      </c>
      <c r="AG59" s="76"/>
      <c r="AH59" s="77"/>
      <c r="AI59" s="78" t="str">
        <f t="shared" ref="AI59:AI108" si="16">IF(AH59="","",VLOOKUP(AH59,$AM$9:$AN$94,2,0))</f>
        <v/>
      </c>
      <c r="AJ59" s="79" t="str">
        <f t="shared" ref="AJ59:AJ108" si="17">$B$4&amp;$C$5&amp;B59</f>
        <v>KeihäsM</v>
      </c>
      <c r="AK59" s="80"/>
    </row>
    <row r="60" spans="1:37" ht="24" customHeight="1" x14ac:dyDescent="0.35">
      <c r="A60" s="100"/>
      <c r="B60" s="101"/>
      <c r="C60" s="102" t="str">
        <f>IF(B60="","",VLOOKUP(AJ60,Kilpailijat!$A$11:$E$5015,5,0))</f>
        <v/>
      </c>
      <c r="D60" s="102"/>
      <c r="E60" s="102"/>
      <c r="F60" s="103"/>
      <c r="G60" s="104"/>
      <c r="H60" s="105"/>
      <c r="I60" s="106"/>
      <c r="J60" s="105"/>
      <c r="K60" s="105"/>
      <c r="L60" s="107">
        <f t="shared" si="12"/>
        <v>0</v>
      </c>
      <c r="M60" s="106"/>
      <c r="N60" s="108"/>
      <c r="O60" s="106"/>
      <c r="P60" s="106"/>
      <c r="Q60" s="105"/>
      <c r="R60" s="106"/>
      <c r="S60" s="107">
        <f t="shared" si="13"/>
        <v>0</v>
      </c>
      <c r="T60" s="107">
        <f t="shared" si="14"/>
        <v>0</v>
      </c>
      <c r="U60" s="106"/>
      <c r="V60" s="106"/>
      <c r="W60" s="105"/>
      <c r="X60" s="106"/>
      <c r="Y60" s="105"/>
      <c r="Z60" s="109"/>
      <c r="AA60" s="109"/>
      <c r="AB60" s="103"/>
      <c r="AC60" s="110"/>
      <c r="AD60" s="111"/>
      <c r="AE60" s="112"/>
      <c r="AF60" s="113" t="str">
        <f t="shared" si="15"/>
        <v/>
      </c>
      <c r="AG60" s="114"/>
      <c r="AH60" s="115"/>
      <c r="AI60" s="116" t="str">
        <f t="shared" si="16"/>
        <v/>
      </c>
      <c r="AJ60" s="117" t="str">
        <f t="shared" si="17"/>
        <v>KeihäsM</v>
      </c>
      <c r="AK60" s="118"/>
    </row>
    <row r="61" spans="1:37" ht="24" customHeight="1" x14ac:dyDescent="0.35">
      <c r="A61" s="63"/>
      <c r="B61" s="64"/>
      <c r="C61" s="65" t="str">
        <f>IF(B61="","",VLOOKUP(AJ61,Kilpailijat!$A$11:$E$5015,5,0))</f>
        <v/>
      </c>
      <c r="D61" s="65"/>
      <c r="E61" s="65"/>
      <c r="F61" s="66"/>
      <c r="G61" s="67"/>
      <c r="H61" s="68"/>
      <c r="I61" s="69"/>
      <c r="J61" s="68"/>
      <c r="K61" s="68"/>
      <c r="L61" s="70">
        <f t="shared" si="12"/>
        <v>0</v>
      </c>
      <c r="M61" s="69"/>
      <c r="N61" s="71"/>
      <c r="O61" s="69"/>
      <c r="P61" s="69"/>
      <c r="Q61" s="68"/>
      <c r="R61" s="69"/>
      <c r="S61" s="70">
        <f t="shared" si="13"/>
        <v>0</v>
      </c>
      <c r="T61" s="70">
        <f t="shared" si="14"/>
        <v>0</v>
      </c>
      <c r="U61" s="69"/>
      <c r="V61" s="69"/>
      <c r="W61" s="68"/>
      <c r="X61" s="69"/>
      <c r="Y61" s="68"/>
      <c r="Z61" s="69"/>
      <c r="AA61" s="69"/>
      <c r="AB61" s="66"/>
      <c r="AC61" s="72"/>
      <c r="AD61" s="73"/>
      <c r="AE61" s="74"/>
      <c r="AF61" s="75" t="str">
        <f t="shared" si="15"/>
        <v/>
      </c>
      <c r="AG61" s="76"/>
      <c r="AH61" s="77"/>
      <c r="AI61" s="78" t="str">
        <f t="shared" si="16"/>
        <v/>
      </c>
      <c r="AJ61" s="79" t="str">
        <f t="shared" si="17"/>
        <v>KeihäsM</v>
      </c>
      <c r="AK61" s="80"/>
    </row>
    <row r="62" spans="1:37" ht="24" customHeight="1" x14ac:dyDescent="0.35">
      <c r="A62" s="100"/>
      <c r="B62" s="101"/>
      <c r="C62" s="102" t="str">
        <f>IF(B62="","",VLOOKUP(AJ62,Kilpailijat!$A$11:$E$5015,5,0))</f>
        <v/>
      </c>
      <c r="D62" s="102"/>
      <c r="E62" s="102"/>
      <c r="F62" s="103"/>
      <c r="G62" s="104"/>
      <c r="H62" s="105"/>
      <c r="I62" s="106"/>
      <c r="J62" s="105"/>
      <c r="K62" s="105"/>
      <c r="L62" s="107">
        <f t="shared" si="12"/>
        <v>0</v>
      </c>
      <c r="M62" s="106"/>
      <c r="N62" s="108"/>
      <c r="O62" s="106"/>
      <c r="P62" s="106"/>
      <c r="Q62" s="105"/>
      <c r="R62" s="106"/>
      <c r="S62" s="107">
        <f t="shared" si="13"/>
        <v>0</v>
      </c>
      <c r="T62" s="107">
        <f t="shared" si="14"/>
        <v>0</v>
      </c>
      <c r="U62" s="106"/>
      <c r="V62" s="106"/>
      <c r="W62" s="105"/>
      <c r="X62" s="106"/>
      <c r="Y62" s="105"/>
      <c r="Z62" s="109"/>
      <c r="AA62" s="109"/>
      <c r="AB62" s="103"/>
      <c r="AC62" s="110"/>
      <c r="AD62" s="111"/>
      <c r="AE62" s="112"/>
      <c r="AF62" s="113" t="str">
        <f t="shared" si="15"/>
        <v/>
      </c>
      <c r="AG62" s="114"/>
      <c r="AH62" s="115"/>
      <c r="AI62" s="116" t="str">
        <f t="shared" si="16"/>
        <v/>
      </c>
      <c r="AJ62" s="117" t="str">
        <f t="shared" si="17"/>
        <v>KeihäsM</v>
      </c>
      <c r="AK62" s="118"/>
    </row>
    <row r="63" spans="1:37" ht="24" customHeight="1" x14ac:dyDescent="0.35">
      <c r="A63" s="63"/>
      <c r="B63" s="64"/>
      <c r="C63" s="65" t="str">
        <f>IF(B63="","",VLOOKUP(AJ63,Kilpailijat!$A$11:$E$5015,5,0))</f>
        <v/>
      </c>
      <c r="D63" s="65"/>
      <c r="E63" s="65"/>
      <c r="F63" s="66"/>
      <c r="G63" s="67"/>
      <c r="H63" s="68"/>
      <c r="I63" s="69"/>
      <c r="J63" s="68"/>
      <c r="K63" s="68"/>
      <c r="L63" s="70">
        <f t="shared" si="12"/>
        <v>0</v>
      </c>
      <c r="M63" s="69"/>
      <c r="N63" s="71"/>
      <c r="O63" s="69"/>
      <c r="P63" s="69"/>
      <c r="Q63" s="68"/>
      <c r="R63" s="69"/>
      <c r="S63" s="70">
        <f t="shared" si="13"/>
        <v>0</v>
      </c>
      <c r="T63" s="70">
        <f t="shared" si="14"/>
        <v>0</v>
      </c>
      <c r="U63" s="69"/>
      <c r="V63" s="69"/>
      <c r="W63" s="68"/>
      <c r="X63" s="69"/>
      <c r="Y63" s="68"/>
      <c r="Z63" s="69"/>
      <c r="AA63" s="69"/>
      <c r="AB63" s="66"/>
      <c r="AC63" s="72"/>
      <c r="AD63" s="73"/>
      <c r="AE63" s="74"/>
      <c r="AF63" s="75" t="str">
        <f t="shared" si="15"/>
        <v/>
      </c>
      <c r="AG63" s="76"/>
      <c r="AH63" s="77"/>
      <c r="AI63" s="78" t="str">
        <f t="shared" si="16"/>
        <v/>
      </c>
      <c r="AJ63" s="79" t="str">
        <f t="shared" si="17"/>
        <v>KeihäsM</v>
      </c>
      <c r="AK63" s="80"/>
    </row>
    <row r="64" spans="1:37" ht="24" customHeight="1" x14ac:dyDescent="0.35">
      <c r="A64" s="100"/>
      <c r="B64" s="101"/>
      <c r="C64" s="102" t="str">
        <f>IF(B64="","",VLOOKUP(AJ64,Kilpailijat!$A$11:$E$5015,5,0))</f>
        <v/>
      </c>
      <c r="D64" s="102"/>
      <c r="E64" s="102"/>
      <c r="F64" s="103"/>
      <c r="G64" s="104"/>
      <c r="H64" s="105"/>
      <c r="I64" s="106"/>
      <c r="J64" s="105"/>
      <c r="K64" s="105"/>
      <c r="L64" s="107">
        <f t="shared" si="12"/>
        <v>0</v>
      </c>
      <c r="M64" s="106"/>
      <c r="N64" s="108"/>
      <c r="O64" s="106"/>
      <c r="P64" s="106"/>
      <c r="Q64" s="105"/>
      <c r="R64" s="106"/>
      <c r="S64" s="107">
        <f t="shared" si="13"/>
        <v>0</v>
      </c>
      <c r="T64" s="107">
        <f t="shared" si="14"/>
        <v>0</v>
      </c>
      <c r="U64" s="106"/>
      <c r="V64" s="106"/>
      <c r="W64" s="105"/>
      <c r="X64" s="106"/>
      <c r="Y64" s="105"/>
      <c r="Z64" s="109"/>
      <c r="AA64" s="109"/>
      <c r="AB64" s="103"/>
      <c r="AC64" s="110"/>
      <c r="AD64" s="111"/>
      <c r="AE64" s="112"/>
      <c r="AF64" s="113" t="str">
        <f t="shared" si="15"/>
        <v/>
      </c>
      <c r="AG64" s="114"/>
      <c r="AH64" s="115"/>
      <c r="AI64" s="116" t="str">
        <f t="shared" si="16"/>
        <v/>
      </c>
      <c r="AJ64" s="117" t="str">
        <f t="shared" si="17"/>
        <v>KeihäsM</v>
      </c>
      <c r="AK64" s="118"/>
    </row>
    <row r="65" spans="1:37" ht="24" customHeight="1" x14ac:dyDescent="0.35">
      <c r="A65" s="63"/>
      <c r="B65" s="64"/>
      <c r="C65" s="65" t="str">
        <f>IF(B65="","",VLOOKUP(AJ65,Kilpailijat!$A$11:$E$5015,5,0))</f>
        <v/>
      </c>
      <c r="D65" s="65"/>
      <c r="E65" s="65"/>
      <c r="F65" s="66"/>
      <c r="G65" s="67"/>
      <c r="H65" s="68"/>
      <c r="I65" s="69"/>
      <c r="J65" s="68"/>
      <c r="K65" s="68"/>
      <c r="L65" s="70">
        <f t="shared" si="12"/>
        <v>0</v>
      </c>
      <c r="M65" s="69"/>
      <c r="N65" s="71"/>
      <c r="O65" s="69"/>
      <c r="P65" s="69"/>
      <c r="Q65" s="68"/>
      <c r="R65" s="69"/>
      <c r="S65" s="70">
        <f t="shared" si="13"/>
        <v>0</v>
      </c>
      <c r="T65" s="70">
        <f t="shared" si="14"/>
        <v>0</v>
      </c>
      <c r="U65" s="69"/>
      <c r="V65" s="69"/>
      <c r="W65" s="68"/>
      <c r="X65" s="69"/>
      <c r="Y65" s="68"/>
      <c r="Z65" s="69"/>
      <c r="AA65" s="69"/>
      <c r="AB65" s="66"/>
      <c r="AC65" s="72"/>
      <c r="AD65" s="73"/>
      <c r="AE65" s="74"/>
      <c r="AF65" s="75" t="str">
        <f t="shared" si="15"/>
        <v/>
      </c>
      <c r="AG65" s="76"/>
      <c r="AH65" s="77"/>
      <c r="AI65" s="78" t="str">
        <f t="shared" si="16"/>
        <v/>
      </c>
      <c r="AJ65" s="79" t="str">
        <f t="shared" si="17"/>
        <v>KeihäsM</v>
      </c>
      <c r="AK65" s="80"/>
    </row>
    <row r="66" spans="1:37" ht="24" customHeight="1" x14ac:dyDescent="0.35">
      <c r="A66" s="100"/>
      <c r="B66" s="101"/>
      <c r="C66" s="102" t="str">
        <f>IF(B66="","",VLOOKUP(AJ66,Kilpailijat!$A$11:$E$5015,5,0))</f>
        <v/>
      </c>
      <c r="D66" s="102"/>
      <c r="E66" s="102"/>
      <c r="F66" s="103"/>
      <c r="G66" s="104"/>
      <c r="H66" s="105"/>
      <c r="I66" s="106"/>
      <c r="J66" s="105"/>
      <c r="K66" s="105"/>
      <c r="L66" s="107">
        <f t="shared" si="12"/>
        <v>0</v>
      </c>
      <c r="M66" s="106"/>
      <c r="N66" s="108"/>
      <c r="O66" s="106"/>
      <c r="P66" s="106"/>
      <c r="Q66" s="105"/>
      <c r="R66" s="106"/>
      <c r="S66" s="107">
        <f t="shared" si="13"/>
        <v>0</v>
      </c>
      <c r="T66" s="107">
        <f t="shared" si="14"/>
        <v>0</v>
      </c>
      <c r="U66" s="106"/>
      <c r="V66" s="106"/>
      <c r="W66" s="105"/>
      <c r="X66" s="106"/>
      <c r="Y66" s="105"/>
      <c r="Z66" s="109"/>
      <c r="AA66" s="109"/>
      <c r="AB66" s="103"/>
      <c r="AC66" s="110"/>
      <c r="AD66" s="111"/>
      <c r="AE66" s="112"/>
      <c r="AF66" s="113" t="str">
        <f t="shared" si="15"/>
        <v/>
      </c>
      <c r="AG66" s="114"/>
      <c r="AH66" s="115"/>
      <c r="AI66" s="116" t="str">
        <f t="shared" si="16"/>
        <v/>
      </c>
      <c r="AJ66" s="117" t="str">
        <f t="shared" si="17"/>
        <v>KeihäsM</v>
      </c>
      <c r="AK66" s="118"/>
    </row>
    <row r="67" spans="1:37" ht="24" customHeight="1" x14ac:dyDescent="0.35">
      <c r="A67" s="63"/>
      <c r="B67" s="64"/>
      <c r="C67" s="65" t="str">
        <f>IF(B67="","",VLOOKUP(AJ67,Kilpailijat!$A$11:$E$5015,5,0))</f>
        <v/>
      </c>
      <c r="D67" s="65"/>
      <c r="E67" s="65"/>
      <c r="F67" s="66"/>
      <c r="G67" s="67"/>
      <c r="H67" s="68"/>
      <c r="I67" s="69"/>
      <c r="J67" s="68"/>
      <c r="K67" s="68"/>
      <c r="L67" s="70">
        <f t="shared" si="12"/>
        <v>0</v>
      </c>
      <c r="M67" s="69"/>
      <c r="N67" s="71"/>
      <c r="O67" s="69"/>
      <c r="P67" s="69"/>
      <c r="Q67" s="68"/>
      <c r="R67" s="69"/>
      <c r="S67" s="70">
        <f t="shared" si="13"/>
        <v>0</v>
      </c>
      <c r="T67" s="70">
        <f t="shared" si="14"/>
        <v>0</v>
      </c>
      <c r="U67" s="69"/>
      <c r="V67" s="69"/>
      <c r="W67" s="68"/>
      <c r="X67" s="69"/>
      <c r="Y67" s="68"/>
      <c r="Z67" s="69"/>
      <c r="AA67" s="69"/>
      <c r="AB67" s="66"/>
      <c r="AC67" s="72"/>
      <c r="AD67" s="73"/>
      <c r="AE67" s="74"/>
      <c r="AF67" s="75" t="str">
        <f t="shared" si="15"/>
        <v/>
      </c>
      <c r="AG67" s="76"/>
      <c r="AH67" s="77"/>
      <c r="AI67" s="78" t="str">
        <f t="shared" si="16"/>
        <v/>
      </c>
      <c r="AJ67" s="79" t="str">
        <f t="shared" si="17"/>
        <v>KeihäsM</v>
      </c>
      <c r="AK67" s="80"/>
    </row>
    <row r="68" spans="1:37" ht="24" customHeight="1" x14ac:dyDescent="0.35">
      <c r="A68" s="100"/>
      <c r="B68" s="101"/>
      <c r="C68" s="102" t="str">
        <f>IF(B68="","",VLOOKUP(AJ68,Kilpailijat!$A$11:$E$5015,5,0))</f>
        <v/>
      </c>
      <c r="D68" s="102"/>
      <c r="E68" s="102"/>
      <c r="F68" s="103"/>
      <c r="G68" s="104"/>
      <c r="H68" s="105"/>
      <c r="I68" s="106"/>
      <c r="J68" s="105"/>
      <c r="K68" s="105"/>
      <c r="L68" s="107">
        <f t="shared" si="12"/>
        <v>0</v>
      </c>
      <c r="M68" s="106"/>
      <c r="N68" s="108"/>
      <c r="O68" s="106"/>
      <c r="P68" s="106"/>
      <c r="Q68" s="105"/>
      <c r="R68" s="106"/>
      <c r="S68" s="107">
        <f t="shared" si="13"/>
        <v>0</v>
      </c>
      <c r="T68" s="107">
        <f t="shared" si="14"/>
        <v>0</v>
      </c>
      <c r="U68" s="106"/>
      <c r="V68" s="106"/>
      <c r="W68" s="105"/>
      <c r="X68" s="106"/>
      <c r="Y68" s="105"/>
      <c r="Z68" s="109"/>
      <c r="AA68" s="109"/>
      <c r="AB68" s="103"/>
      <c r="AC68" s="110"/>
      <c r="AD68" s="111"/>
      <c r="AE68" s="112"/>
      <c r="AF68" s="113" t="str">
        <f t="shared" si="15"/>
        <v/>
      </c>
      <c r="AG68" s="114"/>
      <c r="AH68" s="115"/>
      <c r="AI68" s="116" t="str">
        <f t="shared" si="16"/>
        <v/>
      </c>
      <c r="AJ68" s="117" t="str">
        <f t="shared" si="17"/>
        <v>KeihäsM</v>
      </c>
      <c r="AK68" s="118"/>
    </row>
    <row r="69" spans="1:37" ht="24" customHeight="1" x14ac:dyDescent="0.35">
      <c r="A69" s="63"/>
      <c r="B69" s="64"/>
      <c r="C69" s="65" t="str">
        <f>IF(B69="","",VLOOKUP(AJ69,Kilpailijat!$A$11:$E$5015,5,0))</f>
        <v/>
      </c>
      <c r="D69" s="65"/>
      <c r="E69" s="65"/>
      <c r="F69" s="66"/>
      <c r="G69" s="67"/>
      <c r="H69" s="68"/>
      <c r="I69" s="69"/>
      <c r="J69" s="68"/>
      <c r="K69" s="68"/>
      <c r="L69" s="70">
        <f t="shared" si="12"/>
        <v>0</v>
      </c>
      <c r="M69" s="69"/>
      <c r="N69" s="71"/>
      <c r="O69" s="69"/>
      <c r="P69" s="69"/>
      <c r="Q69" s="68"/>
      <c r="R69" s="69"/>
      <c r="S69" s="70">
        <f t="shared" si="13"/>
        <v>0</v>
      </c>
      <c r="T69" s="70">
        <f t="shared" si="14"/>
        <v>0</v>
      </c>
      <c r="U69" s="69"/>
      <c r="V69" s="69"/>
      <c r="W69" s="68"/>
      <c r="X69" s="69"/>
      <c r="Y69" s="68"/>
      <c r="Z69" s="69"/>
      <c r="AA69" s="69"/>
      <c r="AB69" s="66"/>
      <c r="AC69" s="72"/>
      <c r="AD69" s="73"/>
      <c r="AE69" s="74"/>
      <c r="AF69" s="75" t="str">
        <f t="shared" si="15"/>
        <v/>
      </c>
      <c r="AG69" s="76"/>
      <c r="AH69" s="77"/>
      <c r="AI69" s="78" t="str">
        <f t="shared" si="16"/>
        <v/>
      </c>
      <c r="AJ69" s="79" t="str">
        <f t="shared" si="17"/>
        <v>KeihäsM</v>
      </c>
      <c r="AK69" s="80"/>
    </row>
    <row r="70" spans="1:37" ht="24" customHeight="1" x14ac:dyDescent="0.35">
      <c r="A70" s="100"/>
      <c r="B70" s="101"/>
      <c r="C70" s="102" t="str">
        <f>IF(B70="","",VLOOKUP(AJ70,Kilpailijat!$A$11:$E$5015,5,0))</f>
        <v/>
      </c>
      <c r="D70" s="102"/>
      <c r="E70" s="102"/>
      <c r="F70" s="103"/>
      <c r="G70" s="104"/>
      <c r="H70" s="105"/>
      <c r="I70" s="106"/>
      <c r="J70" s="105"/>
      <c r="K70" s="105"/>
      <c r="L70" s="107">
        <f t="shared" si="12"/>
        <v>0</v>
      </c>
      <c r="M70" s="106"/>
      <c r="N70" s="108"/>
      <c r="O70" s="106"/>
      <c r="P70" s="106"/>
      <c r="Q70" s="105"/>
      <c r="R70" s="106"/>
      <c r="S70" s="107">
        <f t="shared" si="13"/>
        <v>0</v>
      </c>
      <c r="T70" s="107">
        <f t="shared" si="14"/>
        <v>0</v>
      </c>
      <c r="U70" s="106"/>
      <c r="V70" s="106"/>
      <c r="W70" s="105"/>
      <c r="X70" s="106"/>
      <c r="Y70" s="105"/>
      <c r="Z70" s="109"/>
      <c r="AA70" s="109"/>
      <c r="AB70" s="103"/>
      <c r="AC70" s="110"/>
      <c r="AD70" s="111"/>
      <c r="AE70" s="112"/>
      <c r="AF70" s="113" t="str">
        <f t="shared" si="15"/>
        <v/>
      </c>
      <c r="AG70" s="114"/>
      <c r="AH70" s="115"/>
      <c r="AI70" s="116" t="str">
        <f t="shared" si="16"/>
        <v/>
      </c>
      <c r="AJ70" s="117" t="str">
        <f t="shared" si="17"/>
        <v>KeihäsM</v>
      </c>
      <c r="AK70" s="118"/>
    </row>
    <row r="71" spans="1:37" ht="24" customHeight="1" x14ac:dyDescent="0.35">
      <c r="A71" s="63"/>
      <c r="B71" s="64"/>
      <c r="C71" s="65" t="str">
        <f>IF(B71="","",VLOOKUP(AJ71,Kilpailijat!$A$11:$E$5015,5,0))</f>
        <v/>
      </c>
      <c r="D71" s="65"/>
      <c r="E71" s="65"/>
      <c r="F71" s="66"/>
      <c r="G71" s="67"/>
      <c r="H71" s="68"/>
      <c r="I71" s="69"/>
      <c r="J71" s="68"/>
      <c r="K71" s="68"/>
      <c r="L71" s="70">
        <f t="shared" si="12"/>
        <v>0</v>
      </c>
      <c r="M71" s="69"/>
      <c r="N71" s="71"/>
      <c r="O71" s="69"/>
      <c r="P71" s="69"/>
      <c r="Q71" s="68"/>
      <c r="R71" s="69"/>
      <c r="S71" s="70">
        <f t="shared" si="13"/>
        <v>0</v>
      </c>
      <c r="T71" s="70">
        <f t="shared" si="14"/>
        <v>0</v>
      </c>
      <c r="U71" s="69"/>
      <c r="V71" s="69"/>
      <c r="W71" s="68"/>
      <c r="X71" s="69"/>
      <c r="Y71" s="68"/>
      <c r="Z71" s="69"/>
      <c r="AA71" s="69"/>
      <c r="AB71" s="66"/>
      <c r="AC71" s="72"/>
      <c r="AD71" s="73"/>
      <c r="AE71" s="74"/>
      <c r="AF71" s="75" t="str">
        <f t="shared" si="15"/>
        <v/>
      </c>
      <c r="AG71" s="76"/>
      <c r="AH71" s="77"/>
      <c r="AI71" s="78" t="str">
        <f t="shared" si="16"/>
        <v/>
      </c>
      <c r="AJ71" s="79" t="str">
        <f t="shared" si="17"/>
        <v>KeihäsM</v>
      </c>
      <c r="AK71" s="80"/>
    </row>
    <row r="72" spans="1:37" ht="24" customHeight="1" x14ac:dyDescent="0.35">
      <c r="A72" s="100"/>
      <c r="B72" s="101"/>
      <c r="C72" s="102" t="str">
        <f>IF(B72="","",VLOOKUP(AJ72,Kilpailijat!$A$11:$E$5015,5,0))</f>
        <v/>
      </c>
      <c r="D72" s="102"/>
      <c r="E72" s="102"/>
      <c r="F72" s="103"/>
      <c r="G72" s="104"/>
      <c r="H72" s="105"/>
      <c r="I72" s="106"/>
      <c r="J72" s="105"/>
      <c r="K72" s="105"/>
      <c r="L72" s="107">
        <f t="shared" si="12"/>
        <v>0</v>
      </c>
      <c r="M72" s="106"/>
      <c r="N72" s="108"/>
      <c r="O72" s="106"/>
      <c r="P72" s="106"/>
      <c r="Q72" s="105"/>
      <c r="R72" s="106"/>
      <c r="S72" s="107">
        <f t="shared" si="13"/>
        <v>0</v>
      </c>
      <c r="T72" s="107">
        <f t="shared" si="14"/>
        <v>0</v>
      </c>
      <c r="U72" s="106"/>
      <c r="V72" s="106"/>
      <c r="W72" s="105"/>
      <c r="X72" s="106"/>
      <c r="Y72" s="105"/>
      <c r="Z72" s="109"/>
      <c r="AA72" s="109"/>
      <c r="AB72" s="103"/>
      <c r="AC72" s="110"/>
      <c r="AD72" s="111"/>
      <c r="AE72" s="112"/>
      <c r="AF72" s="113" t="str">
        <f t="shared" si="15"/>
        <v/>
      </c>
      <c r="AG72" s="114"/>
      <c r="AH72" s="115"/>
      <c r="AI72" s="116" t="str">
        <f t="shared" si="16"/>
        <v/>
      </c>
      <c r="AJ72" s="117" t="str">
        <f t="shared" si="17"/>
        <v>KeihäsM</v>
      </c>
      <c r="AK72" s="118"/>
    </row>
    <row r="73" spans="1:37" ht="24" customHeight="1" x14ac:dyDescent="0.35">
      <c r="A73" s="63"/>
      <c r="B73" s="64"/>
      <c r="C73" s="65" t="str">
        <f>IF(B73="","",VLOOKUP(AJ73,Kilpailijat!$A$11:$E$5015,5,0))</f>
        <v/>
      </c>
      <c r="D73" s="65"/>
      <c r="E73" s="65"/>
      <c r="F73" s="66"/>
      <c r="G73" s="67"/>
      <c r="H73" s="68"/>
      <c r="I73" s="69"/>
      <c r="J73" s="68"/>
      <c r="K73" s="68"/>
      <c r="L73" s="70">
        <f t="shared" si="12"/>
        <v>0</v>
      </c>
      <c r="M73" s="69"/>
      <c r="N73" s="71"/>
      <c r="O73" s="69"/>
      <c r="P73" s="69"/>
      <c r="Q73" s="68"/>
      <c r="R73" s="69"/>
      <c r="S73" s="70">
        <f t="shared" si="13"/>
        <v>0</v>
      </c>
      <c r="T73" s="70">
        <f t="shared" si="14"/>
        <v>0</v>
      </c>
      <c r="U73" s="69"/>
      <c r="V73" s="69"/>
      <c r="W73" s="68"/>
      <c r="X73" s="69"/>
      <c r="Y73" s="68"/>
      <c r="Z73" s="69"/>
      <c r="AA73" s="69"/>
      <c r="AB73" s="66"/>
      <c r="AC73" s="72"/>
      <c r="AD73" s="73"/>
      <c r="AE73" s="74"/>
      <c r="AF73" s="75" t="str">
        <f t="shared" si="15"/>
        <v/>
      </c>
      <c r="AG73" s="76"/>
      <c r="AH73" s="77"/>
      <c r="AI73" s="78" t="str">
        <f t="shared" si="16"/>
        <v/>
      </c>
      <c r="AJ73" s="79" t="str">
        <f t="shared" si="17"/>
        <v>KeihäsM</v>
      </c>
      <c r="AK73" s="80"/>
    </row>
    <row r="74" spans="1:37" ht="24" customHeight="1" x14ac:dyDescent="0.35">
      <c r="A74" s="100"/>
      <c r="B74" s="101"/>
      <c r="C74" s="102" t="str">
        <f>IF(B74="","",VLOOKUP(AJ74,Kilpailijat!$A$11:$E$5015,5,0))</f>
        <v/>
      </c>
      <c r="D74" s="102"/>
      <c r="E74" s="102"/>
      <c r="F74" s="103"/>
      <c r="G74" s="104"/>
      <c r="H74" s="105"/>
      <c r="I74" s="106"/>
      <c r="J74" s="105"/>
      <c r="K74" s="105"/>
      <c r="L74" s="107">
        <f t="shared" si="12"/>
        <v>0</v>
      </c>
      <c r="M74" s="106"/>
      <c r="N74" s="108"/>
      <c r="O74" s="106"/>
      <c r="P74" s="106"/>
      <c r="Q74" s="105"/>
      <c r="R74" s="106"/>
      <c r="S74" s="107">
        <f t="shared" si="13"/>
        <v>0</v>
      </c>
      <c r="T74" s="107">
        <f t="shared" si="14"/>
        <v>0</v>
      </c>
      <c r="U74" s="106"/>
      <c r="V74" s="106"/>
      <c r="W74" s="105"/>
      <c r="X74" s="106"/>
      <c r="Y74" s="105"/>
      <c r="Z74" s="109"/>
      <c r="AA74" s="109"/>
      <c r="AB74" s="103"/>
      <c r="AC74" s="110"/>
      <c r="AD74" s="111"/>
      <c r="AE74" s="112"/>
      <c r="AF74" s="113" t="str">
        <f t="shared" si="15"/>
        <v/>
      </c>
      <c r="AG74" s="114"/>
      <c r="AH74" s="115"/>
      <c r="AI74" s="116" t="str">
        <f t="shared" si="16"/>
        <v/>
      </c>
      <c r="AJ74" s="117" t="str">
        <f t="shared" si="17"/>
        <v>KeihäsM</v>
      </c>
      <c r="AK74" s="118"/>
    </row>
    <row r="75" spans="1:37" ht="24" customHeight="1" x14ac:dyDescent="0.35">
      <c r="A75" s="63"/>
      <c r="B75" s="64"/>
      <c r="C75" s="65" t="str">
        <f>IF(B75="","",VLOOKUP(AJ75,Kilpailijat!$A$11:$E$5015,5,0))</f>
        <v/>
      </c>
      <c r="D75" s="65"/>
      <c r="E75" s="65"/>
      <c r="F75" s="66"/>
      <c r="G75" s="67"/>
      <c r="H75" s="68"/>
      <c r="I75" s="69"/>
      <c r="J75" s="68"/>
      <c r="K75" s="68"/>
      <c r="L75" s="70">
        <f t="shared" si="12"/>
        <v>0</v>
      </c>
      <c r="M75" s="69"/>
      <c r="N75" s="71"/>
      <c r="O75" s="69"/>
      <c r="P75" s="69"/>
      <c r="Q75" s="68"/>
      <c r="R75" s="69"/>
      <c r="S75" s="70">
        <f t="shared" si="13"/>
        <v>0</v>
      </c>
      <c r="T75" s="70">
        <f t="shared" si="14"/>
        <v>0</v>
      </c>
      <c r="U75" s="69"/>
      <c r="V75" s="69"/>
      <c r="W75" s="68"/>
      <c r="X75" s="69"/>
      <c r="Y75" s="68"/>
      <c r="Z75" s="69"/>
      <c r="AA75" s="69"/>
      <c r="AB75" s="66"/>
      <c r="AC75" s="72"/>
      <c r="AD75" s="73"/>
      <c r="AE75" s="74"/>
      <c r="AF75" s="75" t="str">
        <f t="shared" si="15"/>
        <v/>
      </c>
      <c r="AG75" s="76"/>
      <c r="AH75" s="77"/>
      <c r="AI75" s="78" t="str">
        <f t="shared" si="16"/>
        <v/>
      </c>
      <c r="AJ75" s="79" t="str">
        <f t="shared" si="17"/>
        <v>KeihäsM</v>
      </c>
      <c r="AK75" s="80"/>
    </row>
    <row r="76" spans="1:37" ht="24" customHeight="1" x14ac:dyDescent="0.35">
      <c r="A76" s="100"/>
      <c r="B76" s="101"/>
      <c r="C76" s="102" t="str">
        <f>IF(B76="","",VLOOKUP(AJ76,Kilpailijat!$A$11:$E$5015,5,0))</f>
        <v/>
      </c>
      <c r="D76" s="102"/>
      <c r="E76" s="102"/>
      <c r="F76" s="103"/>
      <c r="G76" s="104"/>
      <c r="H76" s="105"/>
      <c r="I76" s="106"/>
      <c r="J76" s="105"/>
      <c r="K76" s="105"/>
      <c r="L76" s="107">
        <f t="shared" si="12"/>
        <v>0</v>
      </c>
      <c r="M76" s="106"/>
      <c r="N76" s="108"/>
      <c r="O76" s="106"/>
      <c r="P76" s="106"/>
      <c r="Q76" s="105"/>
      <c r="R76" s="106"/>
      <c r="S76" s="107">
        <f t="shared" si="13"/>
        <v>0</v>
      </c>
      <c r="T76" s="107">
        <f t="shared" si="14"/>
        <v>0</v>
      </c>
      <c r="U76" s="106"/>
      <c r="V76" s="106"/>
      <c r="W76" s="105"/>
      <c r="X76" s="106"/>
      <c r="Y76" s="105"/>
      <c r="Z76" s="109"/>
      <c r="AA76" s="109"/>
      <c r="AB76" s="103"/>
      <c r="AC76" s="110"/>
      <c r="AD76" s="111"/>
      <c r="AE76" s="112"/>
      <c r="AF76" s="113" t="str">
        <f t="shared" si="15"/>
        <v/>
      </c>
      <c r="AG76" s="114"/>
      <c r="AH76" s="115"/>
      <c r="AI76" s="116" t="str">
        <f t="shared" si="16"/>
        <v/>
      </c>
      <c r="AJ76" s="117" t="str">
        <f t="shared" si="17"/>
        <v>KeihäsM</v>
      </c>
      <c r="AK76" s="118"/>
    </row>
    <row r="77" spans="1:37" ht="24" customHeight="1" x14ac:dyDescent="0.35">
      <c r="A77" s="63"/>
      <c r="B77" s="64"/>
      <c r="C77" s="65" t="str">
        <f>IF(B77="","",VLOOKUP(AJ77,Kilpailijat!$A$11:$E$5015,5,0))</f>
        <v/>
      </c>
      <c r="D77" s="65"/>
      <c r="E77" s="65"/>
      <c r="F77" s="66"/>
      <c r="G77" s="67"/>
      <c r="H77" s="68"/>
      <c r="I77" s="69"/>
      <c r="J77" s="68"/>
      <c r="K77" s="68"/>
      <c r="L77" s="70">
        <f t="shared" si="12"/>
        <v>0</v>
      </c>
      <c r="M77" s="69"/>
      <c r="N77" s="71"/>
      <c r="O77" s="69"/>
      <c r="P77" s="69"/>
      <c r="Q77" s="68"/>
      <c r="R77" s="69"/>
      <c r="S77" s="70">
        <f t="shared" si="13"/>
        <v>0</v>
      </c>
      <c r="T77" s="70">
        <f t="shared" si="14"/>
        <v>0</v>
      </c>
      <c r="U77" s="69"/>
      <c r="V77" s="69"/>
      <c r="W77" s="68"/>
      <c r="X77" s="69"/>
      <c r="Y77" s="68"/>
      <c r="Z77" s="69"/>
      <c r="AA77" s="69"/>
      <c r="AB77" s="66"/>
      <c r="AC77" s="72"/>
      <c r="AD77" s="73"/>
      <c r="AE77" s="74"/>
      <c r="AF77" s="75" t="str">
        <f t="shared" si="15"/>
        <v/>
      </c>
      <c r="AG77" s="76"/>
      <c r="AH77" s="77"/>
      <c r="AI77" s="78" t="str">
        <f t="shared" si="16"/>
        <v/>
      </c>
      <c r="AJ77" s="79" t="str">
        <f t="shared" si="17"/>
        <v>KeihäsM</v>
      </c>
      <c r="AK77" s="80"/>
    </row>
    <row r="78" spans="1:37" ht="24" customHeight="1" x14ac:dyDescent="0.35">
      <c r="A78" s="100"/>
      <c r="B78" s="101"/>
      <c r="C78" s="102" t="str">
        <f>IF(B78="","",VLOOKUP(AJ78,Kilpailijat!$A$11:$E$5015,5,0))</f>
        <v/>
      </c>
      <c r="D78" s="102"/>
      <c r="E78" s="102"/>
      <c r="F78" s="103"/>
      <c r="G78" s="104"/>
      <c r="H78" s="105"/>
      <c r="I78" s="106"/>
      <c r="J78" s="105"/>
      <c r="K78" s="105"/>
      <c r="L78" s="107">
        <f t="shared" si="12"/>
        <v>0</v>
      </c>
      <c r="M78" s="106"/>
      <c r="N78" s="108"/>
      <c r="O78" s="106"/>
      <c r="P78" s="106"/>
      <c r="Q78" s="105"/>
      <c r="R78" s="106"/>
      <c r="S78" s="107">
        <f t="shared" si="13"/>
        <v>0</v>
      </c>
      <c r="T78" s="107">
        <f t="shared" si="14"/>
        <v>0</v>
      </c>
      <c r="U78" s="106"/>
      <c r="V78" s="106"/>
      <c r="W78" s="105"/>
      <c r="X78" s="106"/>
      <c r="Y78" s="105"/>
      <c r="Z78" s="109"/>
      <c r="AA78" s="109"/>
      <c r="AB78" s="103"/>
      <c r="AC78" s="110"/>
      <c r="AD78" s="111"/>
      <c r="AE78" s="112"/>
      <c r="AF78" s="113" t="str">
        <f t="shared" si="15"/>
        <v/>
      </c>
      <c r="AG78" s="114"/>
      <c r="AH78" s="115"/>
      <c r="AI78" s="116" t="str">
        <f t="shared" si="16"/>
        <v/>
      </c>
      <c r="AJ78" s="117" t="str">
        <f t="shared" si="17"/>
        <v>KeihäsM</v>
      </c>
      <c r="AK78" s="118"/>
    </row>
    <row r="79" spans="1:37" ht="24" customHeight="1" x14ac:dyDescent="0.35">
      <c r="A79" s="63"/>
      <c r="B79" s="64"/>
      <c r="C79" s="65" t="str">
        <f>IF(B79="","",VLOOKUP(AJ79,Kilpailijat!$A$11:$E$5015,5,0))</f>
        <v/>
      </c>
      <c r="D79" s="65"/>
      <c r="E79" s="65"/>
      <c r="F79" s="66"/>
      <c r="G79" s="67"/>
      <c r="H79" s="68"/>
      <c r="I79" s="69"/>
      <c r="J79" s="68"/>
      <c r="K79" s="68"/>
      <c r="L79" s="70">
        <f t="shared" si="12"/>
        <v>0</v>
      </c>
      <c r="M79" s="69"/>
      <c r="N79" s="71"/>
      <c r="O79" s="69"/>
      <c r="P79" s="69"/>
      <c r="Q79" s="68"/>
      <c r="R79" s="69"/>
      <c r="S79" s="70">
        <f t="shared" si="13"/>
        <v>0</v>
      </c>
      <c r="T79" s="70">
        <f t="shared" si="14"/>
        <v>0</v>
      </c>
      <c r="U79" s="69"/>
      <c r="V79" s="69"/>
      <c r="W79" s="68"/>
      <c r="X79" s="69"/>
      <c r="Y79" s="68"/>
      <c r="Z79" s="69"/>
      <c r="AA79" s="69"/>
      <c r="AB79" s="66"/>
      <c r="AC79" s="72"/>
      <c r="AD79" s="73"/>
      <c r="AE79" s="74"/>
      <c r="AF79" s="75" t="str">
        <f t="shared" si="15"/>
        <v/>
      </c>
      <c r="AG79" s="76"/>
      <c r="AH79" s="77"/>
      <c r="AI79" s="78" t="str">
        <f t="shared" si="16"/>
        <v/>
      </c>
      <c r="AJ79" s="79" t="str">
        <f t="shared" si="17"/>
        <v>KeihäsM</v>
      </c>
      <c r="AK79" s="80"/>
    </row>
    <row r="80" spans="1:37" ht="24" customHeight="1" x14ac:dyDescent="0.35">
      <c r="A80" s="100"/>
      <c r="B80" s="101"/>
      <c r="C80" s="102" t="str">
        <f>IF(B80="","",VLOOKUP(AJ80,Kilpailijat!$A$11:$E$5015,5,0))</f>
        <v/>
      </c>
      <c r="D80" s="102"/>
      <c r="E80" s="102"/>
      <c r="F80" s="103"/>
      <c r="G80" s="104"/>
      <c r="H80" s="105"/>
      <c r="I80" s="106"/>
      <c r="J80" s="105"/>
      <c r="K80" s="105"/>
      <c r="L80" s="107">
        <f t="shared" si="12"/>
        <v>0</v>
      </c>
      <c r="M80" s="106"/>
      <c r="N80" s="108"/>
      <c r="O80" s="106"/>
      <c r="P80" s="106"/>
      <c r="Q80" s="105"/>
      <c r="R80" s="106"/>
      <c r="S80" s="107">
        <f t="shared" si="13"/>
        <v>0</v>
      </c>
      <c r="T80" s="107">
        <f t="shared" si="14"/>
        <v>0</v>
      </c>
      <c r="U80" s="106"/>
      <c r="V80" s="106"/>
      <c r="W80" s="105"/>
      <c r="X80" s="106"/>
      <c r="Y80" s="105"/>
      <c r="Z80" s="109"/>
      <c r="AA80" s="109"/>
      <c r="AB80" s="103"/>
      <c r="AC80" s="110"/>
      <c r="AD80" s="111"/>
      <c r="AE80" s="112"/>
      <c r="AF80" s="113" t="str">
        <f t="shared" si="15"/>
        <v/>
      </c>
      <c r="AG80" s="114"/>
      <c r="AH80" s="115"/>
      <c r="AI80" s="116" t="str">
        <f t="shared" si="16"/>
        <v/>
      </c>
      <c r="AJ80" s="117" t="str">
        <f t="shared" si="17"/>
        <v>KeihäsM</v>
      </c>
      <c r="AK80" s="118"/>
    </row>
    <row r="81" spans="1:37" ht="24" customHeight="1" x14ac:dyDescent="0.35">
      <c r="A81" s="63"/>
      <c r="B81" s="64"/>
      <c r="C81" s="65" t="str">
        <f>IF(B81="","",VLOOKUP(AJ81,Kilpailijat!$A$11:$E$5015,5,0))</f>
        <v/>
      </c>
      <c r="D81" s="65"/>
      <c r="E81" s="65"/>
      <c r="F81" s="66"/>
      <c r="G81" s="67"/>
      <c r="H81" s="68"/>
      <c r="I81" s="69"/>
      <c r="J81" s="68"/>
      <c r="K81" s="68"/>
      <c r="L81" s="70">
        <f t="shared" si="12"/>
        <v>0</v>
      </c>
      <c r="M81" s="69"/>
      <c r="N81" s="71"/>
      <c r="O81" s="69"/>
      <c r="P81" s="69"/>
      <c r="Q81" s="68"/>
      <c r="R81" s="69"/>
      <c r="S81" s="70">
        <f t="shared" si="13"/>
        <v>0</v>
      </c>
      <c r="T81" s="70">
        <f t="shared" si="14"/>
        <v>0</v>
      </c>
      <c r="U81" s="69"/>
      <c r="V81" s="69"/>
      <c r="W81" s="68"/>
      <c r="X81" s="69"/>
      <c r="Y81" s="68"/>
      <c r="Z81" s="69"/>
      <c r="AA81" s="69"/>
      <c r="AB81" s="66"/>
      <c r="AC81" s="72"/>
      <c r="AD81" s="73"/>
      <c r="AE81" s="74"/>
      <c r="AF81" s="75" t="str">
        <f t="shared" si="15"/>
        <v/>
      </c>
      <c r="AG81" s="76"/>
      <c r="AH81" s="77"/>
      <c r="AI81" s="78" t="str">
        <f t="shared" si="16"/>
        <v/>
      </c>
      <c r="AJ81" s="79" t="str">
        <f t="shared" si="17"/>
        <v>KeihäsM</v>
      </c>
      <c r="AK81" s="80"/>
    </row>
    <row r="82" spans="1:37" ht="24" customHeight="1" x14ac:dyDescent="0.35">
      <c r="A82" s="100"/>
      <c r="B82" s="101"/>
      <c r="C82" s="102" t="str">
        <f>IF(B82="","",VLOOKUP(AJ82,Kilpailijat!$A$11:$E$5015,5,0))</f>
        <v/>
      </c>
      <c r="D82" s="102"/>
      <c r="E82" s="102"/>
      <c r="F82" s="103"/>
      <c r="G82" s="104"/>
      <c r="H82" s="105"/>
      <c r="I82" s="106"/>
      <c r="J82" s="105"/>
      <c r="K82" s="105"/>
      <c r="L82" s="107">
        <f t="shared" si="12"/>
        <v>0</v>
      </c>
      <c r="M82" s="106"/>
      <c r="N82" s="108"/>
      <c r="O82" s="106"/>
      <c r="P82" s="106"/>
      <c r="Q82" s="105"/>
      <c r="R82" s="106"/>
      <c r="S82" s="107">
        <f t="shared" si="13"/>
        <v>0</v>
      </c>
      <c r="T82" s="107">
        <f t="shared" si="14"/>
        <v>0</v>
      </c>
      <c r="U82" s="106"/>
      <c r="V82" s="106"/>
      <c r="W82" s="105"/>
      <c r="X82" s="106"/>
      <c r="Y82" s="105"/>
      <c r="Z82" s="109"/>
      <c r="AA82" s="109"/>
      <c r="AB82" s="103"/>
      <c r="AC82" s="110"/>
      <c r="AD82" s="111"/>
      <c r="AE82" s="112"/>
      <c r="AF82" s="113" t="str">
        <f t="shared" si="15"/>
        <v/>
      </c>
      <c r="AG82" s="114"/>
      <c r="AH82" s="115"/>
      <c r="AI82" s="116" t="str">
        <f t="shared" si="16"/>
        <v/>
      </c>
      <c r="AJ82" s="117" t="str">
        <f t="shared" si="17"/>
        <v>KeihäsM</v>
      </c>
      <c r="AK82" s="118"/>
    </row>
    <row r="83" spans="1:37" ht="24" customHeight="1" x14ac:dyDescent="0.35">
      <c r="A83" s="63"/>
      <c r="B83" s="64"/>
      <c r="C83" s="65" t="str">
        <f>IF(B83="","",VLOOKUP(AJ83,Kilpailijat!$A$11:$E$5015,5,0))</f>
        <v/>
      </c>
      <c r="D83" s="65"/>
      <c r="E83" s="65"/>
      <c r="F83" s="66"/>
      <c r="G83" s="67"/>
      <c r="H83" s="68"/>
      <c r="I83" s="69"/>
      <c r="J83" s="68"/>
      <c r="K83" s="68"/>
      <c r="L83" s="70">
        <f t="shared" si="12"/>
        <v>0</v>
      </c>
      <c r="M83" s="69"/>
      <c r="N83" s="71"/>
      <c r="O83" s="69"/>
      <c r="P83" s="69"/>
      <c r="Q83" s="68"/>
      <c r="R83" s="69"/>
      <c r="S83" s="70">
        <f t="shared" si="13"/>
        <v>0</v>
      </c>
      <c r="T83" s="70">
        <f t="shared" si="14"/>
        <v>0</v>
      </c>
      <c r="U83" s="69"/>
      <c r="V83" s="69"/>
      <c r="W83" s="68"/>
      <c r="X83" s="69"/>
      <c r="Y83" s="68"/>
      <c r="Z83" s="69"/>
      <c r="AA83" s="69"/>
      <c r="AB83" s="66"/>
      <c r="AC83" s="72"/>
      <c r="AD83" s="73"/>
      <c r="AE83" s="74"/>
      <c r="AF83" s="75" t="str">
        <f t="shared" si="15"/>
        <v/>
      </c>
      <c r="AG83" s="76"/>
      <c r="AH83" s="77"/>
      <c r="AI83" s="78" t="str">
        <f t="shared" si="16"/>
        <v/>
      </c>
      <c r="AJ83" s="79" t="str">
        <f t="shared" si="17"/>
        <v>KeihäsM</v>
      </c>
      <c r="AK83" s="80"/>
    </row>
    <row r="84" spans="1:37" ht="24" customHeight="1" x14ac:dyDescent="0.35">
      <c r="A84" s="100"/>
      <c r="B84" s="101"/>
      <c r="C84" s="102" t="str">
        <f>IF(B84="","",VLOOKUP(AJ84,Kilpailijat!$A$11:$E$5015,5,0))</f>
        <v/>
      </c>
      <c r="D84" s="102"/>
      <c r="E84" s="102"/>
      <c r="F84" s="103"/>
      <c r="G84" s="104"/>
      <c r="H84" s="105"/>
      <c r="I84" s="106"/>
      <c r="J84" s="105"/>
      <c r="K84" s="105"/>
      <c r="L84" s="107">
        <f t="shared" si="12"/>
        <v>0</v>
      </c>
      <c r="M84" s="106"/>
      <c r="N84" s="108"/>
      <c r="O84" s="106"/>
      <c r="P84" s="106"/>
      <c r="Q84" s="105"/>
      <c r="R84" s="106"/>
      <c r="S84" s="107">
        <f t="shared" si="13"/>
        <v>0</v>
      </c>
      <c r="T84" s="107">
        <f t="shared" si="14"/>
        <v>0</v>
      </c>
      <c r="U84" s="106"/>
      <c r="V84" s="106"/>
      <c r="W84" s="105"/>
      <c r="X84" s="106"/>
      <c r="Y84" s="105"/>
      <c r="Z84" s="109"/>
      <c r="AA84" s="109"/>
      <c r="AB84" s="103"/>
      <c r="AC84" s="110"/>
      <c r="AD84" s="111"/>
      <c r="AE84" s="112"/>
      <c r="AF84" s="113" t="str">
        <f t="shared" si="15"/>
        <v/>
      </c>
      <c r="AG84" s="114"/>
      <c r="AH84" s="115"/>
      <c r="AI84" s="116" t="str">
        <f t="shared" si="16"/>
        <v/>
      </c>
      <c r="AJ84" s="117" t="str">
        <f t="shared" si="17"/>
        <v>KeihäsM</v>
      </c>
      <c r="AK84" s="118"/>
    </row>
    <row r="85" spans="1:37" ht="24" customHeight="1" x14ac:dyDescent="0.35">
      <c r="A85" s="63"/>
      <c r="B85" s="64"/>
      <c r="C85" s="65" t="str">
        <f>IF(B85="","",VLOOKUP(AJ85,Kilpailijat!$A$11:$E$5015,5,0))</f>
        <v/>
      </c>
      <c r="D85" s="65"/>
      <c r="E85" s="65"/>
      <c r="F85" s="66"/>
      <c r="G85" s="67"/>
      <c r="H85" s="68"/>
      <c r="I85" s="69"/>
      <c r="J85" s="68"/>
      <c r="K85" s="68"/>
      <c r="L85" s="70">
        <f t="shared" si="12"/>
        <v>0</v>
      </c>
      <c r="M85" s="69"/>
      <c r="N85" s="71"/>
      <c r="O85" s="69"/>
      <c r="P85" s="69"/>
      <c r="Q85" s="68"/>
      <c r="R85" s="69"/>
      <c r="S85" s="70">
        <f t="shared" si="13"/>
        <v>0</v>
      </c>
      <c r="T85" s="70">
        <f t="shared" si="14"/>
        <v>0</v>
      </c>
      <c r="U85" s="69"/>
      <c r="V85" s="69"/>
      <c r="W85" s="68"/>
      <c r="X85" s="69"/>
      <c r="Y85" s="68"/>
      <c r="Z85" s="69"/>
      <c r="AA85" s="69"/>
      <c r="AB85" s="66"/>
      <c r="AC85" s="72"/>
      <c r="AD85" s="73"/>
      <c r="AE85" s="74"/>
      <c r="AF85" s="75" t="str">
        <f t="shared" si="15"/>
        <v/>
      </c>
      <c r="AG85" s="76"/>
      <c r="AH85" s="77"/>
      <c r="AI85" s="78" t="str">
        <f t="shared" si="16"/>
        <v/>
      </c>
      <c r="AJ85" s="79" t="str">
        <f t="shared" si="17"/>
        <v>KeihäsM</v>
      </c>
      <c r="AK85" s="80"/>
    </row>
    <row r="86" spans="1:37" ht="24" customHeight="1" x14ac:dyDescent="0.35">
      <c r="A86" s="100"/>
      <c r="B86" s="101"/>
      <c r="C86" s="102" t="str">
        <f>IF(B86="","",VLOOKUP(AJ86,Kilpailijat!$A$11:$E$5015,5,0))</f>
        <v/>
      </c>
      <c r="D86" s="102"/>
      <c r="E86" s="102"/>
      <c r="F86" s="103"/>
      <c r="G86" s="104"/>
      <c r="H86" s="105"/>
      <c r="I86" s="106"/>
      <c r="J86" s="105"/>
      <c r="K86" s="105"/>
      <c r="L86" s="107">
        <f t="shared" si="12"/>
        <v>0</v>
      </c>
      <c r="M86" s="106"/>
      <c r="N86" s="108"/>
      <c r="O86" s="106"/>
      <c r="P86" s="106"/>
      <c r="Q86" s="105"/>
      <c r="R86" s="106"/>
      <c r="S86" s="107">
        <f t="shared" si="13"/>
        <v>0</v>
      </c>
      <c r="T86" s="107">
        <f t="shared" si="14"/>
        <v>0</v>
      </c>
      <c r="U86" s="106"/>
      <c r="V86" s="106"/>
      <c r="W86" s="105"/>
      <c r="X86" s="106"/>
      <c r="Y86" s="105"/>
      <c r="Z86" s="109"/>
      <c r="AA86" s="109"/>
      <c r="AB86" s="103"/>
      <c r="AC86" s="110"/>
      <c r="AD86" s="111"/>
      <c r="AE86" s="112"/>
      <c r="AF86" s="113" t="str">
        <f t="shared" si="15"/>
        <v/>
      </c>
      <c r="AG86" s="114"/>
      <c r="AH86" s="115"/>
      <c r="AI86" s="116" t="str">
        <f t="shared" si="16"/>
        <v/>
      </c>
      <c r="AJ86" s="117" t="str">
        <f t="shared" si="17"/>
        <v>KeihäsM</v>
      </c>
      <c r="AK86" s="118"/>
    </row>
    <row r="87" spans="1:37" ht="24" customHeight="1" x14ac:dyDescent="0.35">
      <c r="A87" s="63"/>
      <c r="B87" s="64"/>
      <c r="C87" s="65" t="str">
        <f>IF(B87="","",VLOOKUP(AJ87,Kilpailijat!$A$11:$E$5015,5,0))</f>
        <v/>
      </c>
      <c r="D87" s="65"/>
      <c r="E87" s="65"/>
      <c r="F87" s="66"/>
      <c r="G87" s="67"/>
      <c r="H87" s="68"/>
      <c r="I87" s="69"/>
      <c r="J87" s="68"/>
      <c r="K87" s="68"/>
      <c r="L87" s="70">
        <f t="shared" si="12"/>
        <v>0</v>
      </c>
      <c r="M87" s="69"/>
      <c r="N87" s="71"/>
      <c r="O87" s="69"/>
      <c r="P87" s="69"/>
      <c r="Q87" s="68"/>
      <c r="R87" s="69"/>
      <c r="S87" s="70">
        <f t="shared" si="13"/>
        <v>0</v>
      </c>
      <c r="T87" s="70">
        <f t="shared" si="14"/>
        <v>0</v>
      </c>
      <c r="U87" s="69"/>
      <c r="V87" s="69"/>
      <c r="W87" s="68"/>
      <c r="X87" s="69"/>
      <c r="Y87" s="68"/>
      <c r="Z87" s="69"/>
      <c r="AA87" s="69"/>
      <c r="AB87" s="66"/>
      <c r="AC87" s="72"/>
      <c r="AD87" s="73"/>
      <c r="AE87" s="74"/>
      <c r="AF87" s="75" t="str">
        <f t="shared" si="15"/>
        <v/>
      </c>
      <c r="AG87" s="76"/>
      <c r="AH87" s="77"/>
      <c r="AI87" s="78" t="str">
        <f t="shared" si="16"/>
        <v/>
      </c>
      <c r="AJ87" s="79" t="str">
        <f t="shared" si="17"/>
        <v>KeihäsM</v>
      </c>
      <c r="AK87" s="80"/>
    </row>
    <row r="88" spans="1:37" ht="24" customHeight="1" x14ac:dyDescent="0.35">
      <c r="A88" s="100"/>
      <c r="B88" s="101"/>
      <c r="C88" s="102" t="str">
        <f>IF(B88="","",VLOOKUP(AJ88,Kilpailijat!$A$11:$E$5015,5,0))</f>
        <v/>
      </c>
      <c r="D88" s="102"/>
      <c r="E88" s="102"/>
      <c r="F88" s="103"/>
      <c r="G88" s="104"/>
      <c r="H88" s="105"/>
      <c r="I88" s="106"/>
      <c r="J88" s="105"/>
      <c r="K88" s="105"/>
      <c r="L88" s="107">
        <f t="shared" si="12"/>
        <v>0</v>
      </c>
      <c r="M88" s="106"/>
      <c r="N88" s="108"/>
      <c r="O88" s="106"/>
      <c r="P88" s="106"/>
      <c r="Q88" s="105"/>
      <c r="R88" s="106"/>
      <c r="S88" s="107">
        <f t="shared" si="13"/>
        <v>0</v>
      </c>
      <c r="T88" s="107">
        <f t="shared" si="14"/>
        <v>0</v>
      </c>
      <c r="U88" s="106"/>
      <c r="V88" s="106"/>
      <c r="W88" s="105"/>
      <c r="X88" s="106"/>
      <c r="Y88" s="105"/>
      <c r="Z88" s="109"/>
      <c r="AA88" s="109"/>
      <c r="AB88" s="103"/>
      <c r="AC88" s="110"/>
      <c r="AD88" s="111"/>
      <c r="AE88" s="112"/>
      <c r="AF88" s="113" t="str">
        <f t="shared" si="15"/>
        <v/>
      </c>
      <c r="AG88" s="114"/>
      <c r="AH88" s="115"/>
      <c r="AI88" s="116" t="str">
        <f t="shared" si="16"/>
        <v/>
      </c>
      <c r="AJ88" s="117" t="str">
        <f t="shared" si="17"/>
        <v>KeihäsM</v>
      </c>
      <c r="AK88" s="118"/>
    </row>
    <row r="89" spans="1:37" ht="24" customHeight="1" x14ac:dyDescent="0.35">
      <c r="A89" s="63"/>
      <c r="B89" s="64"/>
      <c r="C89" s="65" t="str">
        <f>IF(B89="","",VLOOKUP(AJ89,Kilpailijat!$A$11:$E$5015,5,0))</f>
        <v/>
      </c>
      <c r="D89" s="65"/>
      <c r="E89" s="65"/>
      <c r="F89" s="66"/>
      <c r="G89" s="67"/>
      <c r="H89" s="68"/>
      <c r="I89" s="69"/>
      <c r="J89" s="68"/>
      <c r="K89" s="68"/>
      <c r="L89" s="70">
        <f t="shared" si="12"/>
        <v>0</v>
      </c>
      <c r="M89" s="69"/>
      <c r="N89" s="71"/>
      <c r="O89" s="69"/>
      <c r="P89" s="69"/>
      <c r="Q89" s="68"/>
      <c r="R89" s="69"/>
      <c r="S89" s="70">
        <f t="shared" si="13"/>
        <v>0</v>
      </c>
      <c r="T89" s="70">
        <f t="shared" si="14"/>
        <v>0</v>
      </c>
      <c r="U89" s="69"/>
      <c r="V89" s="69"/>
      <c r="W89" s="68"/>
      <c r="X89" s="69"/>
      <c r="Y89" s="68"/>
      <c r="Z89" s="69"/>
      <c r="AA89" s="69"/>
      <c r="AB89" s="66"/>
      <c r="AC89" s="72"/>
      <c r="AD89" s="73"/>
      <c r="AE89" s="74"/>
      <c r="AF89" s="75" t="str">
        <f t="shared" si="15"/>
        <v/>
      </c>
      <c r="AG89" s="76"/>
      <c r="AH89" s="77"/>
      <c r="AI89" s="78" t="str">
        <f t="shared" si="16"/>
        <v/>
      </c>
      <c r="AJ89" s="79" t="str">
        <f t="shared" si="17"/>
        <v>KeihäsM</v>
      </c>
      <c r="AK89" s="80"/>
    </row>
    <row r="90" spans="1:37" ht="24" customHeight="1" x14ac:dyDescent="0.35">
      <c r="A90" s="100"/>
      <c r="B90" s="101"/>
      <c r="C90" s="102" t="str">
        <f>IF(B90="","",VLOOKUP(AJ90,Kilpailijat!$A$11:$E$5015,5,0))</f>
        <v/>
      </c>
      <c r="D90" s="102"/>
      <c r="E90" s="102"/>
      <c r="F90" s="103"/>
      <c r="G90" s="104"/>
      <c r="H90" s="105"/>
      <c r="I90" s="106"/>
      <c r="J90" s="105"/>
      <c r="K90" s="105"/>
      <c r="L90" s="107">
        <f t="shared" si="12"/>
        <v>0</v>
      </c>
      <c r="M90" s="106"/>
      <c r="N90" s="108"/>
      <c r="O90" s="106"/>
      <c r="P90" s="106"/>
      <c r="Q90" s="105"/>
      <c r="R90" s="106"/>
      <c r="S90" s="107">
        <f t="shared" si="13"/>
        <v>0</v>
      </c>
      <c r="T90" s="107">
        <f t="shared" si="14"/>
        <v>0</v>
      </c>
      <c r="U90" s="106"/>
      <c r="V90" s="106"/>
      <c r="W90" s="105"/>
      <c r="X90" s="106"/>
      <c r="Y90" s="105"/>
      <c r="Z90" s="109"/>
      <c r="AA90" s="109"/>
      <c r="AB90" s="103"/>
      <c r="AC90" s="110"/>
      <c r="AD90" s="111"/>
      <c r="AE90" s="112"/>
      <c r="AF90" s="113" t="str">
        <f t="shared" si="15"/>
        <v/>
      </c>
      <c r="AG90" s="114"/>
      <c r="AH90" s="115"/>
      <c r="AI90" s="116" t="str">
        <f t="shared" si="16"/>
        <v/>
      </c>
      <c r="AJ90" s="117" t="str">
        <f t="shared" si="17"/>
        <v>KeihäsM</v>
      </c>
      <c r="AK90" s="118"/>
    </row>
    <row r="91" spans="1:37" ht="24" customHeight="1" x14ac:dyDescent="0.35">
      <c r="A91" s="63"/>
      <c r="B91" s="64"/>
      <c r="C91" s="65" t="str">
        <f>IF(B91="","",VLOOKUP(AJ91,Kilpailijat!$A$11:$E$5015,5,0))</f>
        <v/>
      </c>
      <c r="D91" s="65"/>
      <c r="E91" s="65"/>
      <c r="F91" s="66"/>
      <c r="G91" s="67"/>
      <c r="H91" s="68"/>
      <c r="I91" s="69"/>
      <c r="J91" s="68"/>
      <c r="K91" s="68"/>
      <c r="L91" s="70">
        <f t="shared" si="12"/>
        <v>0</v>
      </c>
      <c r="M91" s="69"/>
      <c r="N91" s="71"/>
      <c r="O91" s="69"/>
      <c r="P91" s="69"/>
      <c r="Q91" s="68"/>
      <c r="R91" s="69"/>
      <c r="S91" s="70">
        <f t="shared" si="13"/>
        <v>0</v>
      </c>
      <c r="T91" s="70">
        <f t="shared" si="14"/>
        <v>0</v>
      </c>
      <c r="U91" s="69"/>
      <c r="V91" s="69"/>
      <c r="W91" s="68"/>
      <c r="X91" s="69"/>
      <c r="Y91" s="68"/>
      <c r="Z91" s="69"/>
      <c r="AA91" s="69"/>
      <c r="AB91" s="66"/>
      <c r="AC91" s="72"/>
      <c r="AD91" s="73"/>
      <c r="AE91" s="74"/>
      <c r="AF91" s="75" t="str">
        <f t="shared" si="15"/>
        <v/>
      </c>
      <c r="AG91" s="76"/>
      <c r="AH91" s="77"/>
      <c r="AI91" s="78" t="str">
        <f t="shared" si="16"/>
        <v/>
      </c>
      <c r="AJ91" s="79" t="str">
        <f t="shared" si="17"/>
        <v>KeihäsM</v>
      </c>
      <c r="AK91" s="80"/>
    </row>
    <row r="92" spans="1:37" ht="24" customHeight="1" x14ac:dyDescent="0.35">
      <c r="A92" s="100"/>
      <c r="B92" s="101"/>
      <c r="C92" s="102" t="str">
        <f>IF(B92="","",VLOOKUP(AJ92,Kilpailijat!$A$11:$E$5015,5,0))</f>
        <v/>
      </c>
      <c r="D92" s="102"/>
      <c r="E92" s="102"/>
      <c r="F92" s="103"/>
      <c r="G92" s="104"/>
      <c r="H92" s="105"/>
      <c r="I92" s="106"/>
      <c r="J92" s="105"/>
      <c r="K92" s="105"/>
      <c r="L92" s="107">
        <f t="shared" si="12"/>
        <v>0</v>
      </c>
      <c r="M92" s="106"/>
      <c r="N92" s="108"/>
      <c r="O92" s="106"/>
      <c r="P92" s="106"/>
      <c r="Q92" s="105"/>
      <c r="R92" s="106"/>
      <c r="S92" s="107">
        <f t="shared" si="13"/>
        <v>0</v>
      </c>
      <c r="T92" s="107">
        <f t="shared" si="14"/>
        <v>0</v>
      </c>
      <c r="U92" s="106"/>
      <c r="V92" s="106"/>
      <c r="W92" s="105"/>
      <c r="X92" s="106"/>
      <c r="Y92" s="105"/>
      <c r="Z92" s="109"/>
      <c r="AA92" s="109"/>
      <c r="AB92" s="103"/>
      <c r="AC92" s="110"/>
      <c r="AD92" s="111"/>
      <c r="AE92" s="112"/>
      <c r="AF92" s="113" t="str">
        <f t="shared" si="15"/>
        <v/>
      </c>
      <c r="AG92" s="114"/>
      <c r="AH92" s="115"/>
      <c r="AI92" s="116" t="str">
        <f t="shared" si="16"/>
        <v/>
      </c>
      <c r="AJ92" s="117" t="str">
        <f t="shared" si="17"/>
        <v>KeihäsM</v>
      </c>
      <c r="AK92" s="118"/>
    </row>
    <row r="93" spans="1:37" ht="24" customHeight="1" x14ac:dyDescent="0.35">
      <c r="A93" s="63"/>
      <c r="B93" s="64"/>
      <c r="C93" s="65" t="str">
        <f>IF(B93="","",VLOOKUP(AJ93,Kilpailijat!$A$11:$E$5015,5,0))</f>
        <v/>
      </c>
      <c r="D93" s="65"/>
      <c r="E93" s="65"/>
      <c r="F93" s="66"/>
      <c r="G93" s="67"/>
      <c r="H93" s="68"/>
      <c r="I93" s="69"/>
      <c r="J93" s="68"/>
      <c r="K93" s="68"/>
      <c r="L93" s="70">
        <f t="shared" si="12"/>
        <v>0</v>
      </c>
      <c r="M93" s="69"/>
      <c r="N93" s="71"/>
      <c r="O93" s="69"/>
      <c r="P93" s="69"/>
      <c r="Q93" s="68"/>
      <c r="R93" s="69"/>
      <c r="S93" s="70">
        <f t="shared" si="13"/>
        <v>0</v>
      </c>
      <c r="T93" s="70">
        <f t="shared" si="14"/>
        <v>0</v>
      </c>
      <c r="U93" s="69"/>
      <c r="V93" s="69"/>
      <c r="W93" s="68"/>
      <c r="X93" s="69"/>
      <c r="Y93" s="68"/>
      <c r="Z93" s="69"/>
      <c r="AA93" s="69"/>
      <c r="AB93" s="66"/>
      <c r="AC93" s="72"/>
      <c r="AD93" s="73"/>
      <c r="AE93" s="74"/>
      <c r="AF93" s="75" t="str">
        <f t="shared" si="15"/>
        <v/>
      </c>
      <c r="AG93" s="76"/>
      <c r="AH93" s="77"/>
      <c r="AI93" s="78" t="str">
        <f t="shared" si="16"/>
        <v/>
      </c>
      <c r="AJ93" s="79" t="str">
        <f t="shared" si="17"/>
        <v>KeihäsM</v>
      </c>
      <c r="AK93" s="80"/>
    </row>
    <row r="94" spans="1:37" ht="24" customHeight="1" x14ac:dyDescent="0.35">
      <c r="A94" s="100"/>
      <c r="B94" s="101"/>
      <c r="C94" s="102" t="str">
        <f>IF(B94="","",VLOOKUP(AJ94,Kilpailijat!$A$11:$E$5015,5,0))</f>
        <v/>
      </c>
      <c r="D94" s="102"/>
      <c r="E94" s="102"/>
      <c r="F94" s="103"/>
      <c r="G94" s="104"/>
      <c r="H94" s="105"/>
      <c r="I94" s="106"/>
      <c r="J94" s="105"/>
      <c r="K94" s="105"/>
      <c r="L94" s="107">
        <f t="shared" si="12"/>
        <v>0</v>
      </c>
      <c r="M94" s="106"/>
      <c r="N94" s="108"/>
      <c r="O94" s="106"/>
      <c r="P94" s="106"/>
      <c r="Q94" s="105"/>
      <c r="R94" s="106"/>
      <c r="S94" s="107">
        <f t="shared" si="13"/>
        <v>0</v>
      </c>
      <c r="T94" s="107">
        <f t="shared" si="14"/>
        <v>0</v>
      </c>
      <c r="U94" s="106"/>
      <c r="V94" s="106"/>
      <c r="W94" s="105"/>
      <c r="X94" s="106"/>
      <c r="Y94" s="105"/>
      <c r="Z94" s="109"/>
      <c r="AA94" s="109"/>
      <c r="AB94" s="103"/>
      <c r="AC94" s="110"/>
      <c r="AD94" s="111"/>
      <c r="AE94" s="112"/>
      <c r="AF94" s="113" t="str">
        <f t="shared" si="15"/>
        <v/>
      </c>
      <c r="AG94" s="114"/>
      <c r="AH94" s="115"/>
      <c r="AI94" s="116" t="str">
        <f t="shared" si="16"/>
        <v/>
      </c>
      <c r="AJ94" s="117" t="str">
        <f t="shared" si="17"/>
        <v>KeihäsM</v>
      </c>
      <c r="AK94" s="118"/>
    </row>
    <row r="95" spans="1:37" ht="24" customHeight="1" x14ac:dyDescent="0.35">
      <c r="A95" s="63"/>
      <c r="B95" s="64"/>
      <c r="C95" s="65" t="str">
        <f>IF(B95="","",VLOOKUP(AJ95,Kilpailijat!$A$11:$E$5015,5,0))</f>
        <v/>
      </c>
      <c r="D95" s="65"/>
      <c r="E95" s="65"/>
      <c r="F95" s="66"/>
      <c r="G95" s="67"/>
      <c r="H95" s="68"/>
      <c r="I95" s="69"/>
      <c r="J95" s="68"/>
      <c r="K95" s="68"/>
      <c r="L95" s="70">
        <f t="shared" si="12"/>
        <v>0</v>
      </c>
      <c r="M95" s="69"/>
      <c r="N95" s="71"/>
      <c r="O95" s="69"/>
      <c r="P95" s="69"/>
      <c r="Q95" s="68"/>
      <c r="R95" s="69"/>
      <c r="S95" s="70">
        <f t="shared" si="13"/>
        <v>0</v>
      </c>
      <c r="T95" s="70">
        <f t="shared" si="14"/>
        <v>0</v>
      </c>
      <c r="U95" s="69"/>
      <c r="V95" s="69"/>
      <c r="W95" s="68"/>
      <c r="X95" s="69"/>
      <c r="Y95" s="68"/>
      <c r="Z95" s="69"/>
      <c r="AA95" s="69"/>
      <c r="AB95" s="66"/>
      <c r="AC95" s="72"/>
      <c r="AD95" s="73"/>
      <c r="AE95" s="74"/>
      <c r="AF95" s="75" t="str">
        <f t="shared" si="15"/>
        <v/>
      </c>
      <c r="AG95" s="76"/>
      <c r="AH95" s="77"/>
      <c r="AI95" s="78" t="str">
        <f t="shared" si="16"/>
        <v/>
      </c>
      <c r="AJ95" s="79" t="str">
        <f t="shared" si="17"/>
        <v>KeihäsM</v>
      </c>
      <c r="AK95" s="80"/>
    </row>
    <row r="96" spans="1:37" ht="24" customHeight="1" x14ac:dyDescent="0.35">
      <c r="A96" s="100"/>
      <c r="B96" s="101"/>
      <c r="C96" s="102" t="str">
        <f>IF(B96="","",VLOOKUP(AJ96,Kilpailijat!$A$11:$E$5015,5,0))</f>
        <v/>
      </c>
      <c r="D96" s="102"/>
      <c r="E96" s="102"/>
      <c r="F96" s="103"/>
      <c r="G96" s="104"/>
      <c r="H96" s="105"/>
      <c r="I96" s="106"/>
      <c r="J96" s="105"/>
      <c r="K96" s="105"/>
      <c r="L96" s="107">
        <f t="shared" si="12"/>
        <v>0</v>
      </c>
      <c r="M96" s="106"/>
      <c r="N96" s="108"/>
      <c r="O96" s="106"/>
      <c r="P96" s="106"/>
      <c r="Q96" s="105"/>
      <c r="R96" s="106"/>
      <c r="S96" s="107">
        <f t="shared" si="13"/>
        <v>0</v>
      </c>
      <c r="T96" s="107">
        <f t="shared" si="14"/>
        <v>0</v>
      </c>
      <c r="U96" s="106"/>
      <c r="V96" s="106"/>
      <c r="W96" s="105"/>
      <c r="X96" s="106"/>
      <c r="Y96" s="105"/>
      <c r="Z96" s="109"/>
      <c r="AA96" s="109"/>
      <c r="AB96" s="103"/>
      <c r="AC96" s="110"/>
      <c r="AD96" s="111"/>
      <c r="AE96" s="112"/>
      <c r="AF96" s="113" t="str">
        <f t="shared" si="15"/>
        <v/>
      </c>
      <c r="AG96" s="114"/>
      <c r="AH96" s="115"/>
      <c r="AI96" s="116" t="str">
        <f t="shared" si="16"/>
        <v/>
      </c>
      <c r="AJ96" s="117" t="str">
        <f t="shared" si="17"/>
        <v>KeihäsM</v>
      </c>
      <c r="AK96" s="118"/>
    </row>
    <row r="97" spans="1:37" ht="24" customHeight="1" x14ac:dyDescent="0.35">
      <c r="A97" s="63"/>
      <c r="B97" s="64"/>
      <c r="C97" s="65" t="str">
        <f>IF(B97="","",VLOOKUP(AJ97,Kilpailijat!$A$11:$E$5015,5,0))</f>
        <v/>
      </c>
      <c r="D97" s="65"/>
      <c r="E97" s="65"/>
      <c r="F97" s="66"/>
      <c r="G97" s="67"/>
      <c r="H97" s="68"/>
      <c r="I97" s="69"/>
      <c r="J97" s="68"/>
      <c r="K97" s="68"/>
      <c r="L97" s="70">
        <f t="shared" si="12"/>
        <v>0</v>
      </c>
      <c r="M97" s="69"/>
      <c r="N97" s="71"/>
      <c r="O97" s="69"/>
      <c r="P97" s="69"/>
      <c r="Q97" s="68"/>
      <c r="R97" s="69"/>
      <c r="S97" s="70">
        <f t="shared" si="13"/>
        <v>0</v>
      </c>
      <c r="T97" s="70">
        <f t="shared" si="14"/>
        <v>0</v>
      </c>
      <c r="U97" s="69"/>
      <c r="V97" s="69"/>
      <c r="W97" s="68"/>
      <c r="X97" s="69"/>
      <c r="Y97" s="68"/>
      <c r="Z97" s="69"/>
      <c r="AA97" s="69"/>
      <c r="AB97" s="66"/>
      <c r="AC97" s="72"/>
      <c r="AD97" s="73"/>
      <c r="AE97" s="74"/>
      <c r="AF97" s="75" t="str">
        <f t="shared" si="15"/>
        <v/>
      </c>
      <c r="AG97" s="76"/>
      <c r="AH97" s="77"/>
      <c r="AI97" s="78" t="str">
        <f t="shared" si="16"/>
        <v/>
      </c>
      <c r="AJ97" s="79" t="str">
        <f t="shared" si="17"/>
        <v>KeihäsM</v>
      </c>
      <c r="AK97" s="80"/>
    </row>
    <row r="98" spans="1:37" ht="24" customHeight="1" x14ac:dyDescent="0.35">
      <c r="A98" s="100"/>
      <c r="B98" s="101"/>
      <c r="C98" s="102" t="str">
        <f>IF(B98="","",VLOOKUP(AJ98,Kilpailijat!$A$11:$E$5015,5,0))</f>
        <v/>
      </c>
      <c r="D98" s="102"/>
      <c r="E98" s="102"/>
      <c r="F98" s="103"/>
      <c r="G98" s="104"/>
      <c r="H98" s="105"/>
      <c r="I98" s="106"/>
      <c r="J98" s="105"/>
      <c r="K98" s="105"/>
      <c r="L98" s="107">
        <f t="shared" si="12"/>
        <v>0</v>
      </c>
      <c r="M98" s="106"/>
      <c r="N98" s="108"/>
      <c r="O98" s="106"/>
      <c r="P98" s="106"/>
      <c r="Q98" s="105"/>
      <c r="R98" s="106"/>
      <c r="S98" s="107">
        <f t="shared" si="13"/>
        <v>0</v>
      </c>
      <c r="T98" s="107">
        <f t="shared" si="14"/>
        <v>0</v>
      </c>
      <c r="U98" s="106"/>
      <c r="V98" s="106"/>
      <c r="W98" s="105"/>
      <c r="X98" s="106"/>
      <c r="Y98" s="105"/>
      <c r="Z98" s="109"/>
      <c r="AA98" s="109"/>
      <c r="AB98" s="103"/>
      <c r="AC98" s="110"/>
      <c r="AD98" s="111"/>
      <c r="AE98" s="112"/>
      <c r="AF98" s="113" t="str">
        <f t="shared" si="15"/>
        <v/>
      </c>
      <c r="AG98" s="114"/>
      <c r="AH98" s="115"/>
      <c r="AI98" s="116" t="str">
        <f t="shared" si="16"/>
        <v/>
      </c>
      <c r="AJ98" s="117" t="str">
        <f t="shared" si="17"/>
        <v>KeihäsM</v>
      </c>
      <c r="AK98" s="118"/>
    </row>
    <row r="99" spans="1:37" ht="24" customHeight="1" x14ac:dyDescent="0.35">
      <c r="A99" s="63"/>
      <c r="B99" s="64"/>
      <c r="C99" s="65" t="str">
        <f>IF(B99="","",VLOOKUP(AJ99,Kilpailijat!$A$11:$E$5015,5,0))</f>
        <v/>
      </c>
      <c r="D99" s="65"/>
      <c r="E99" s="65"/>
      <c r="F99" s="66"/>
      <c r="G99" s="67"/>
      <c r="H99" s="68"/>
      <c r="I99" s="69"/>
      <c r="J99" s="68"/>
      <c r="K99" s="68"/>
      <c r="L99" s="70">
        <f t="shared" si="12"/>
        <v>0</v>
      </c>
      <c r="M99" s="69"/>
      <c r="N99" s="71"/>
      <c r="O99" s="69"/>
      <c r="P99" s="69"/>
      <c r="Q99" s="68"/>
      <c r="R99" s="69"/>
      <c r="S99" s="70">
        <f t="shared" si="13"/>
        <v>0</v>
      </c>
      <c r="T99" s="70">
        <f t="shared" si="14"/>
        <v>0</v>
      </c>
      <c r="U99" s="69"/>
      <c r="V99" s="69"/>
      <c r="W99" s="68"/>
      <c r="X99" s="69"/>
      <c r="Y99" s="68"/>
      <c r="Z99" s="69"/>
      <c r="AA99" s="69"/>
      <c r="AB99" s="66"/>
      <c r="AC99" s="72"/>
      <c r="AD99" s="73"/>
      <c r="AE99" s="74"/>
      <c r="AF99" s="75" t="str">
        <f t="shared" si="15"/>
        <v/>
      </c>
      <c r="AG99" s="76"/>
      <c r="AH99" s="77"/>
      <c r="AI99" s="78" t="str">
        <f t="shared" si="16"/>
        <v/>
      </c>
      <c r="AJ99" s="79" t="str">
        <f t="shared" si="17"/>
        <v>KeihäsM</v>
      </c>
      <c r="AK99" s="80"/>
    </row>
    <row r="100" spans="1:37" ht="24" customHeight="1" x14ac:dyDescent="0.35">
      <c r="A100" s="100"/>
      <c r="B100" s="101"/>
      <c r="C100" s="102" t="str">
        <f>IF(B100="","",VLOOKUP(AJ100,Kilpailijat!$A$11:$E$5015,5,0))</f>
        <v/>
      </c>
      <c r="D100" s="102"/>
      <c r="E100" s="102"/>
      <c r="F100" s="103"/>
      <c r="G100" s="104"/>
      <c r="H100" s="105"/>
      <c r="I100" s="106"/>
      <c r="J100" s="105"/>
      <c r="K100" s="105"/>
      <c r="L100" s="107">
        <f t="shared" si="12"/>
        <v>0</v>
      </c>
      <c r="M100" s="106"/>
      <c r="N100" s="108"/>
      <c r="O100" s="106"/>
      <c r="P100" s="106"/>
      <c r="Q100" s="105"/>
      <c r="R100" s="106"/>
      <c r="S100" s="107">
        <f t="shared" si="13"/>
        <v>0</v>
      </c>
      <c r="T100" s="107">
        <f t="shared" si="14"/>
        <v>0</v>
      </c>
      <c r="U100" s="106"/>
      <c r="V100" s="106"/>
      <c r="W100" s="105"/>
      <c r="X100" s="106"/>
      <c r="Y100" s="105"/>
      <c r="Z100" s="109"/>
      <c r="AA100" s="109"/>
      <c r="AB100" s="103"/>
      <c r="AC100" s="110"/>
      <c r="AD100" s="111"/>
      <c r="AE100" s="112"/>
      <c r="AF100" s="113" t="str">
        <f t="shared" si="15"/>
        <v/>
      </c>
      <c r="AG100" s="114"/>
      <c r="AH100" s="115"/>
      <c r="AI100" s="116" t="str">
        <f t="shared" si="16"/>
        <v/>
      </c>
      <c r="AJ100" s="117" t="str">
        <f t="shared" si="17"/>
        <v>KeihäsM</v>
      </c>
      <c r="AK100" s="118"/>
    </row>
    <row r="101" spans="1:37" ht="24" customHeight="1" x14ac:dyDescent="0.35">
      <c r="A101" s="63"/>
      <c r="B101" s="64"/>
      <c r="C101" s="65" t="str">
        <f>IF(B101="","",VLOOKUP(AJ101,Kilpailijat!$A$11:$E$5015,5,0))</f>
        <v/>
      </c>
      <c r="D101" s="65"/>
      <c r="E101" s="65"/>
      <c r="F101" s="66"/>
      <c r="G101" s="67"/>
      <c r="H101" s="68"/>
      <c r="I101" s="69"/>
      <c r="J101" s="68"/>
      <c r="K101" s="68"/>
      <c r="L101" s="70">
        <f t="shared" si="12"/>
        <v>0</v>
      </c>
      <c r="M101" s="69"/>
      <c r="N101" s="71"/>
      <c r="O101" s="69"/>
      <c r="P101" s="69"/>
      <c r="Q101" s="68"/>
      <c r="R101" s="69"/>
      <c r="S101" s="70">
        <f t="shared" si="13"/>
        <v>0</v>
      </c>
      <c r="T101" s="70">
        <f t="shared" si="14"/>
        <v>0</v>
      </c>
      <c r="U101" s="69"/>
      <c r="V101" s="69"/>
      <c r="W101" s="68"/>
      <c r="X101" s="69"/>
      <c r="Y101" s="68"/>
      <c r="Z101" s="69"/>
      <c r="AA101" s="69"/>
      <c r="AB101" s="66"/>
      <c r="AC101" s="72"/>
      <c r="AD101" s="73"/>
      <c r="AE101" s="74"/>
      <c r="AF101" s="75" t="str">
        <f t="shared" si="15"/>
        <v/>
      </c>
      <c r="AG101" s="76"/>
      <c r="AH101" s="77"/>
      <c r="AI101" s="78" t="str">
        <f t="shared" si="16"/>
        <v/>
      </c>
      <c r="AJ101" s="79" t="str">
        <f t="shared" si="17"/>
        <v>KeihäsM</v>
      </c>
      <c r="AK101" s="80"/>
    </row>
    <row r="102" spans="1:37" ht="24" customHeight="1" x14ac:dyDescent="0.35">
      <c r="A102" s="100"/>
      <c r="B102" s="101"/>
      <c r="C102" s="102" t="str">
        <f>IF(B102="","",VLOOKUP(AJ102,Kilpailijat!$A$11:$E$5015,5,0))</f>
        <v/>
      </c>
      <c r="D102" s="102"/>
      <c r="E102" s="102"/>
      <c r="F102" s="103"/>
      <c r="G102" s="104"/>
      <c r="H102" s="105"/>
      <c r="I102" s="106"/>
      <c r="J102" s="105"/>
      <c r="K102" s="105"/>
      <c r="L102" s="107">
        <f t="shared" si="12"/>
        <v>0</v>
      </c>
      <c r="M102" s="106"/>
      <c r="N102" s="108"/>
      <c r="O102" s="106"/>
      <c r="P102" s="106"/>
      <c r="Q102" s="105"/>
      <c r="R102" s="106"/>
      <c r="S102" s="107">
        <f t="shared" si="13"/>
        <v>0</v>
      </c>
      <c r="T102" s="107">
        <f t="shared" si="14"/>
        <v>0</v>
      </c>
      <c r="U102" s="106"/>
      <c r="V102" s="106"/>
      <c r="W102" s="105"/>
      <c r="X102" s="106"/>
      <c r="Y102" s="105"/>
      <c r="Z102" s="109"/>
      <c r="AA102" s="109"/>
      <c r="AB102" s="103"/>
      <c r="AC102" s="110"/>
      <c r="AD102" s="111"/>
      <c r="AE102" s="112"/>
      <c r="AF102" s="113" t="str">
        <f t="shared" si="15"/>
        <v/>
      </c>
      <c r="AG102" s="114"/>
      <c r="AH102" s="115"/>
      <c r="AI102" s="116" t="str">
        <f t="shared" si="16"/>
        <v/>
      </c>
      <c r="AJ102" s="117" t="str">
        <f t="shared" si="17"/>
        <v>KeihäsM</v>
      </c>
      <c r="AK102" s="118"/>
    </row>
    <row r="103" spans="1:37" ht="24" customHeight="1" x14ac:dyDescent="0.35">
      <c r="A103" s="63"/>
      <c r="B103" s="64"/>
      <c r="C103" s="65" t="str">
        <f>IF(B103="","",VLOOKUP(AJ103,Kilpailijat!$A$11:$E$5015,5,0))</f>
        <v/>
      </c>
      <c r="D103" s="65"/>
      <c r="E103" s="65"/>
      <c r="F103" s="66"/>
      <c r="G103" s="67"/>
      <c r="H103" s="68"/>
      <c r="I103" s="69"/>
      <c r="J103" s="68"/>
      <c r="K103" s="68"/>
      <c r="L103" s="70">
        <f t="shared" si="12"/>
        <v>0</v>
      </c>
      <c r="M103" s="69"/>
      <c r="N103" s="71"/>
      <c r="O103" s="69"/>
      <c r="P103" s="69"/>
      <c r="Q103" s="68"/>
      <c r="R103" s="69"/>
      <c r="S103" s="70">
        <f t="shared" si="13"/>
        <v>0</v>
      </c>
      <c r="T103" s="70">
        <f t="shared" si="14"/>
        <v>0</v>
      </c>
      <c r="U103" s="69"/>
      <c r="V103" s="69"/>
      <c r="W103" s="68"/>
      <c r="X103" s="69"/>
      <c r="Y103" s="68"/>
      <c r="Z103" s="69"/>
      <c r="AA103" s="69"/>
      <c r="AB103" s="66"/>
      <c r="AC103" s="72"/>
      <c r="AD103" s="73"/>
      <c r="AE103" s="74"/>
      <c r="AF103" s="75" t="str">
        <f t="shared" si="15"/>
        <v/>
      </c>
      <c r="AG103" s="76"/>
      <c r="AH103" s="77"/>
      <c r="AI103" s="78" t="str">
        <f t="shared" si="16"/>
        <v/>
      </c>
      <c r="AJ103" s="79" t="str">
        <f t="shared" si="17"/>
        <v>KeihäsM</v>
      </c>
      <c r="AK103" s="80"/>
    </row>
    <row r="104" spans="1:37" ht="24" customHeight="1" x14ac:dyDescent="0.35">
      <c r="A104" s="100"/>
      <c r="B104" s="101"/>
      <c r="C104" s="102" t="str">
        <f>IF(B104="","",VLOOKUP(AJ104,Kilpailijat!$A$11:$E$5015,5,0))</f>
        <v/>
      </c>
      <c r="D104" s="102"/>
      <c r="E104" s="102"/>
      <c r="F104" s="103"/>
      <c r="G104" s="104"/>
      <c r="H104" s="105"/>
      <c r="I104" s="106"/>
      <c r="J104" s="105"/>
      <c r="K104" s="105"/>
      <c r="L104" s="107">
        <f t="shared" si="12"/>
        <v>0</v>
      </c>
      <c r="M104" s="106"/>
      <c r="N104" s="108"/>
      <c r="O104" s="106"/>
      <c r="P104" s="106"/>
      <c r="Q104" s="105"/>
      <c r="R104" s="106"/>
      <c r="S104" s="107">
        <f t="shared" si="13"/>
        <v>0</v>
      </c>
      <c r="T104" s="107">
        <f t="shared" si="14"/>
        <v>0</v>
      </c>
      <c r="U104" s="106"/>
      <c r="V104" s="106"/>
      <c r="W104" s="105"/>
      <c r="X104" s="106"/>
      <c r="Y104" s="105"/>
      <c r="Z104" s="109"/>
      <c r="AA104" s="109"/>
      <c r="AB104" s="103"/>
      <c r="AC104" s="110"/>
      <c r="AD104" s="111"/>
      <c r="AE104" s="112"/>
      <c r="AF104" s="113" t="str">
        <f t="shared" si="15"/>
        <v/>
      </c>
      <c r="AG104" s="114"/>
      <c r="AH104" s="115"/>
      <c r="AI104" s="116" t="str">
        <f t="shared" si="16"/>
        <v/>
      </c>
      <c r="AJ104" s="117" t="str">
        <f t="shared" si="17"/>
        <v>KeihäsM</v>
      </c>
      <c r="AK104" s="118"/>
    </row>
    <row r="105" spans="1:37" ht="24" customHeight="1" x14ac:dyDescent="0.35">
      <c r="A105" s="63"/>
      <c r="B105" s="64"/>
      <c r="C105" s="65" t="str">
        <f>IF(B105="","",VLOOKUP(AJ105,Kilpailijat!$A$11:$E$5015,5,0))</f>
        <v/>
      </c>
      <c r="D105" s="65"/>
      <c r="E105" s="65"/>
      <c r="F105" s="66"/>
      <c r="G105" s="67"/>
      <c r="H105" s="68"/>
      <c r="I105" s="69"/>
      <c r="J105" s="68"/>
      <c r="K105" s="68"/>
      <c r="L105" s="70">
        <f t="shared" si="12"/>
        <v>0</v>
      </c>
      <c r="M105" s="69"/>
      <c r="N105" s="71"/>
      <c r="O105" s="69"/>
      <c r="P105" s="69"/>
      <c r="Q105" s="68"/>
      <c r="R105" s="69"/>
      <c r="S105" s="70">
        <f t="shared" si="13"/>
        <v>0</v>
      </c>
      <c r="T105" s="70">
        <f t="shared" si="14"/>
        <v>0</v>
      </c>
      <c r="U105" s="69"/>
      <c r="V105" s="69"/>
      <c r="W105" s="68"/>
      <c r="X105" s="69"/>
      <c r="Y105" s="68"/>
      <c r="Z105" s="69"/>
      <c r="AA105" s="69"/>
      <c r="AB105" s="66"/>
      <c r="AC105" s="72"/>
      <c r="AD105" s="73"/>
      <c r="AE105" s="74"/>
      <c r="AF105" s="75" t="str">
        <f t="shared" si="15"/>
        <v/>
      </c>
      <c r="AG105" s="76"/>
      <c r="AH105" s="77"/>
      <c r="AI105" s="78" t="str">
        <f t="shared" si="16"/>
        <v/>
      </c>
      <c r="AJ105" s="79" t="str">
        <f t="shared" si="17"/>
        <v>KeihäsM</v>
      </c>
      <c r="AK105" s="80"/>
    </row>
    <row r="106" spans="1:37" ht="24" customHeight="1" x14ac:dyDescent="0.35">
      <c r="A106" s="100"/>
      <c r="B106" s="101"/>
      <c r="C106" s="102" t="str">
        <f>IF(B106="","",VLOOKUP(AJ106,Kilpailijat!$A$11:$E$5015,5,0))</f>
        <v/>
      </c>
      <c r="D106" s="102"/>
      <c r="E106" s="102"/>
      <c r="F106" s="103"/>
      <c r="G106" s="104"/>
      <c r="H106" s="105"/>
      <c r="I106" s="106"/>
      <c r="J106" s="105"/>
      <c r="K106" s="105"/>
      <c r="L106" s="107">
        <f t="shared" si="12"/>
        <v>0</v>
      </c>
      <c r="M106" s="106"/>
      <c r="N106" s="108"/>
      <c r="O106" s="106"/>
      <c r="P106" s="106"/>
      <c r="Q106" s="105"/>
      <c r="R106" s="106"/>
      <c r="S106" s="107">
        <f t="shared" si="13"/>
        <v>0</v>
      </c>
      <c r="T106" s="107">
        <f t="shared" si="14"/>
        <v>0</v>
      </c>
      <c r="U106" s="106"/>
      <c r="V106" s="106"/>
      <c r="W106" s="105"/>
      <c r="X106" s="106"/>
      <c r="Y106" s="105"/>
      <c r="Z106" s="109"/>
      <c r="AA106" s="109"/>
      <c r="AB106" s="103"/>
      <c r="AC106" s="110"/>
      <c r="AD106" s="111"/>
      <c r="AE106" s="112"/>
      <c r="AF106" s="113" t="str">
        <f t="shared" si="15"/>
        <v/>
      </c>
      <c r="AG106" s="114"/>
      <c r="AH106" s="115"/>
      <c r="AI106" s="116" t="str">
        <f t="shared" si="16"/>
        <v/>
      </c>
      <c r="AJ106" s="117" t="str">
        <f t="shared" si="17"/>
        <v>KeihäsM</v>
      </c>
      <c r="AK106" s="118"/>
    </row>
    <row r="107" spans="1:37" ht="24" customHeight="1" x14ac:dyDescent="0.35">
      <c r="A107" s="63"/>
      <c r="B107" s="64"/>
      <c r="C107" s="65" t="str">
        <f>IF(B107="","",VLOOKUP(AJ107,Kilpailijat!$A$11:$E$5015,5,0))</f>
        <v/>
      </c>
      <c r="D107" s="65"/>
      <c r="E107" s="65"/>
      <c r="F107" s="66"/>
      <c r="G107" s="67"/>
      <c r="H107" s="68"/>
      <c r="I107" s="69"/>
      <c r="J107" s="68"/>
      <c r="K107" s="68"/>
      <c r="L107" s="70">
        <f t="shared" si="12"/>
        <v>0</v>
      </c>
      <c r="M107" s="69"/>
      <c r="N107" s="71"/>
      <c r="O107" s="69"/>
      <c r="P107" s="69"/>
      <c r="Q107" s="68"/>
      <c r="R107" s="69"/>
      <c r="S107" s="70">
        <f t="shared" si="13"/>
        <v>0</v>
      </c>
      <c r="T107" s="70">
        <f t="shared" si="14"/>
        <v>0</v>
      </c>
      <c r="U107" s="69"/>
      <c r="V107" s="69"/>
      <c r="W107" s="68"/>
      <c r="X107" s="69"/>
      <c r="Y107" s="68"/>
      <c r="Z107" s="69"/>
      <c r="AA107" s="69"/>
      <c r="AB107" s="66"/>
      <c r="AC107" s="72"/>
      <c r="AD107" s="73"/>
      <c r="AE107" s="74"/>
      <c r="AF107" s="75" t="str">
        <f t="shared" si="15"/>
        <v/>
      </c>
      <c r="AG107" s="76"/>
      <c r="AH107" s="77"/>
      <c r="AI107" s="78" t="str">
        <f t="shared" si="16"/>
        <v/>
      </c>
      <c r="AJ107" s="79" t="str">
        <f t="shared" si="17"/>
        <v>KeihäsM</v>
      </c>
      <c r="AK107" s="80"/>
    </row>
    <row r="108" spans="1:37" ht="24" customHeight="1" x14ac:dyDescent="0.35">
      <c r="A108" s="100"/>
      <c r="B108" s="101"/>
      <c r="C108" s="102" t="str">
        <f>IF(B108="","",VLOOKUP(AJ108,Kilpailijat!$A$11:$E$5015,5,0))</f>
        <v/>
      </c>
      <c r="D108" s="102"/>
      <c r="E108" s="102"/>
      <c r="F108" s="103"/>
      <c r="G108" s="104"/>
      <c r="H108" s="105"/>
      <c r="I108" s="106"/>
      <c r="J108" s="105"/>
      <c r="K108" s="105"/>
      <c r="L108" s="107">
        <f t="shared" si="12"/>
        <v>0</v>
      </c>
      <c r="M108" s="106"/>
      <c r="N108" s="108"/>
      <c r="O108" s="106"/>
      <c r="P108" s="106"/>
      <c r="Q108" s="105"/>
      <c r="R108" s="106"/>
      <c r="S108" s="107">
        <f t="shared" si="13"/>
        <v>0</v>
      </c>
      <c r="T108" s="107">
        <f t="shared" si="14"/>
        <v>0</v>
      </c>
      <c r="U108" s="106"/>
      <c r="V108" s="106"/>
      <c r="W108" s="105"/>
      <c r="X108" s="106"/>
      <c r="Y108" s="105"/>
      <c r="Z108" s="109"/>
      <c r="AA108" s="109"/>
      <c r="AB108" s="103"/>
      <c r="AC108" s="110"/>
      <c r="AD108" s="111"/>
      <c r="AE108" s="112"/>
      <c r="AF108" s="113" t="str">
        <f t="shared" si="15"/>
        <v/>
      </c>
      <c r="AG108" s="114"/>
      <c r="AH108" s="115"/>
      <c r="AI108" s="116" t="str">
        <f t="shared" si="16"/>
        <v/>
      </c>
      <c r="AJ108" s="117" t="str">
        <f t="shared" si="17"/>
        <v>KeihäsM</v>
      </c>
      <c r="AK108" s="118"/>
    </row>
  </sheetData>
  <sheetProtection sheet="1" objects="1" scenarios="1"/>
  <autoFilter ref="A8:AK8" xr:uid="{00000000-0009-0000-0000-000001000000}"/>
  <mergeCells count="10">
    <mergeCell ref="AI4:AI5"/>
    <mergeCell ref="AK4:AK5"/>
    <mergeCell ref="AC6:AD6"/>
    <mergeCell ref="AM7:AN7"/>
    <mergeCell ref="AC4:AC5"/>
    <mergeCell ref="AD4:AD5"/>
    <mergeCell ref="AE4:AE5"/>
    <mergeCell ref="AF4:AF5"/>
    <mergeCell ref="AG4:AG5"/>
    <mergeCell ref="AH4:AH5"/>
  </mergeCells>
  <conditionalFormatting sqref="G9:G108">
    <cfRule type="cellIs" dxfId="196" priority="17" stopIfTrue="1" operator="lessThan">
      <formula>$G$5</formula>
    </cfRule>
    <cfRule type="cellIs" dxfId="195" priority="18" stopIfTrue="1" operator="greaterThanOrEqual">
      <formula>$G$5</formula>
    </cfRule>
  </conditionalFormatting>
  <conditionalFormatting sqref="H9:H108">
    <cfRule type="cellIs" dxfId="194" priority="19" stopIfTrue="1" operator="notBetween">
      <formula>$H$5</formula>
      <formula>$H$6</formula>
    </cfRule>
    <cfRule type="cellIs" dxfId="193" priority="20" stopIfTrue="1" operator="between">
      <formula>$H$5</formula>
      <formula>$H$6</formula>
    </cfRule>
  </conditionalFormatting>
  <conditionalFormatting sqref="I9:I108 Z9:AA108">
    <cfRule type="cellIs" dxfId="192" priority="15" stopIfTrue="1" operator="equal">
      <formula>1</formula>
    </cfRule>
    <cfRule type="cellIs" dxfId="191" priority="16" stopIfTrue="1" operator="notEqual">
      <formula>1</formula>
    </cfRule>
  </conditionalFormatting>
  <conditionalFormatting sqref="J9:J108">
    <cfRule type="cellIs" dxfId="190" priority="22" stopIfTrue="1" operator="between">
      <formula>$J$5</formula>
      <formula>$J$6</formula>
    </cfRule>
    <cfRule type="cellIs" dxfId="189" priority="21" stopIfTrue="1" operator="notBetween">
      <formula>$J$5</formula>
      <formula>$J$6</formula>
    </cfRule>
  </conditionalFormatting>
  <conditionalFormatting sqref="K9:K108">
    <cfRule type="cellIs" dxfId="188" priority="24" stopIfTrue="1" operator="between">
      <formula>$K$5</formula>
      <formula>$K$6</formula>
    </cfRule>
    <cfRule type="cellIs" dxfId="187" priority="23" stopIfTrue="1" operator="notBetween">
      <formula>$K$5</formula>
      <formula>$K$6</formula>
    </cfRule>
  </conditionalFormatting>
  <conditionalFormatting sqref="L9:L108">
    <cfRule type="cellIs" dxfId="186" priority="26" stopIfTrue="1" operator="notBetween">
      <formula>$L$5</formula>
      <formula>$L$6</formula>
    </cfRule>
    <cfRule type="cellIs" dxfId="185" priority="25" stopIfTrue="1" operator="between">
      <formula>$L$5</formula>
      <formula>$L$6</formula>
    </cfRule>
  </conditionalFormatting>
  <conditionalFormatting sqref="M9:M108">
    <cfRule type="expression" dxfId="184" priority="28" stopIfTrue="1">
      <formula>M9&lt;=K9*0.9</formula>
    </cfRule>
    <cfRule type="expression" dxfId="183" priority="27" stopIfTrue="1">
      <formula>M9&gt;K9*0.9</formula>
    </cfRule>
  </conditionalFormatting>
  <conditionalFormatting sqref="O9:O108">
    <cfRule type="expression" dxfId="182" priority="30" stopIfTrue="1">
      <formula>O9&gt;=N9-2.5</formula>
    </cfRule>
    <cfRule type="expression" dxfId="181" priority="29" stopIfTrue="1">
      <formula>O9&lt;N9-2.5</formula>
    </cfRule>
  </conditionalFormatting>
  <conditionalFormatting sqref="P9:P108">
    <cfRule type="expression" dxfId="180" priority="32" stopIfTrue="1">
      <formula>P9&lt;=K9*0.8</formula>
    </cfRule>
    <cfRule type="expression" dxfId="179" priority="31" stopIfTrue="1">
      <formula>P9&gt;K9*0.8</formula>
    </cfRule>
  </conditionalFormatting>
  <conditionalFormatting sqref="Q9:Q108">
    <cfRule type="cellIs" dxfId="178" priority="33" stopIfTrue="1" operator="notBetween">
      <formula>$Q$5</formula>
      <formula>$Q$6</formula>
    </cfRule>
    <cfRule type="cellIs" dxfId="177" priority="34" stopIfTrue="1" operator="between">
      <formula>$Q$5</formula>
      <formula>$Q$6</formula>
    </cfRule>
  </conditionalFormatting>
  <conditionalFormatting sqref="R9:R108">
    <cfRule type="expression" dxfId="176" priority="36" stopIfTrue="1">
      <formula>R9&gt;=K9-0.25</formula>
    </cfRule>
    <cfRule type="expression" dxfId="175" priority="35" stopIfTrue="1">
      <formula>OR(R9&lt;K9-0.25,R9&gt;K9)</formula>
    </cfRule>
  </conditionalFormatting>
  <conditionalFormatting sqref="S9:S108">
    <cfRule type="cellIs" dxfId="174" priority="2" stopIfTrue="1" operator="between">
      <formula>$S$5</formula>
      <formula>$S$6</formula>
    </cfRule>
    <cfRule type="cellIs" dxfId="173" priority="1" stopIfTrue="1" operator="notBetween">
      <formula>$S$5</formula>
      <formula>$S$6</formula>
    </cfRule>
  </conditionalFormatting>
  <conditionalFormatting sqref="T9:T108">
    <cfRule type="cellIs" dxfId="172" priority="4" stopIfTrue="1" operator="notBetween">
      <formula>$T$5</formula>
      <formula>$T$6</formula>
    </cfRule>
    <cfRule type="cellIs" dxfId="171" priority="3" stopIfTrue="1" operator="between">
      <formula>$T$5</formula>
      <formula>$T$6</formula>
    </cfRule>
  </conditionalFormatting>
  <conditionalFormatting sqref="U9:U108">
    <cfRule type="expression" dxfId="170" priority="6" stopIfTrue="1">
      <formula>U9&gt;=K9*0.9</formula>
    </cfRule>
    <cfRule type="expression" dxfId="169" priority="5" stopIfTrue="1">
      <formula>U9&lt;K9*0.9</formula>
    </cfRule>
  </conditionalFormatting>
  <conditionalFormatting sqref="V9:V108">
    <cfRule type="expression" dxfId="168" priority="8" stopIfTrue="1">
      <formula>V9&gt;=K9*0.4</formula>
    </cfRule>
    <cfRule type="expression" dxfId="167" priority="7" stopIfTrue="1">
      <formula>V9&lt;K9*0.4</formula>
    </cfRule>
  </conditionalFormatting>
  <conditionalFormatting sqref="W9:W108">
    <cfRule type="cellIs" dxfId="166" priority="10" stopIfTrue="1" operator="greaterThanOrEqual">
      <formula>$W$5</formula>
    </cfRule>
    <cfRule type="cellIs" dxfId="165" priority="9" stopIfTrue="1" operator="lessThan">
      <formula>$W$5</formula>
    </cfRule>
  </conditionalFormatting>
  <conditionalFormatting sqref="X9:X108">
    <cfRule type="expression" dxfId="164" priority="11" stopIfTrue="1">
      <formula>X9&lt;=K9+8</formula>
    </cfRule>
    <cfRule type="expression" dxfId="163" priority="12" stopIfTrue="1">
      <formula>X9&gt;K9+8</formula>
    </cfRule>
  </conditionalFormatting>
  <conditionalFormatting sqref="Y9:Y108">
    <cfRule type="cellIs" dxfId="162" priority="14" stopIfTrue="1" operator="between">
      <formula>$Y$5</formula>
      <formula>$Y$6</formula>
    </cfRule>
    <cfRule type="cellIs" dxfId="161" priority="13" stopIfTrue="1" operator="notBetween">
      <formula>$Y$5</formula>
      <formula>$Y$6</formula>
    </cfRule>
  </conditionalFormatting>
  <dataValidations count="20">
    <dataValidation allowBlank="1" showInputMessage="1" showErrorMessage="1" prompt="Kaava hakee tiedon, kun kirjoitat kilpailijan numeron B- sarakkeeseen" sqref="C9:C108" xr:uid="{00000000-0002-0000-0100-000000000000}"/>
    <dataValidation type="decimal" errorStyle="warning" allowBlank="1" showErrorMessage="1" errorTitle="Virheellinen tieto" error="Olet syöttänyt virheellisen tiedon. Voisitko korjata virheen?_x000a_Oletko syöttänyt arvon mm:ssä?" promptTitle="Virheellinen tietojen syöttö" prompt="Olet syöttänyt virheellisen tiedon. Voisitko korjata virheen?" sqref="O9:O108" xr:uid="{00000000-0002-0000-0100-000001000000}">
      <formula1>15</formula1>
      <formula2>50</formula2>
    </dataValidation>
    <dataValidation type="decimal" errorStyle="warning" allowBlank="1" showErrorMessage="1" errorTitle="Virheellinen tieto" error="Olet syöttänyt virheellisen tiedon. Voisitko korjata virheen?_x000a_Oletko syöttänyt arvon mm:ssä?" promptTitle="Virheellinen tietojen syöttö" prompt="Olet syöttänyt virheellisen tiedon. Voisitko korjata virheen?" sqref="P9:P108" xr:uid="{00000000-0002-0000-0100-000002000000}">
      <formula1>0</formula1>
      <formula2>30</formula2>
    </dataValidation>
    <dataValidation type="decimal" errorStyle="warning" allowBlank="1" showErrorMessage="1" errorTitle="Virheellinen tieto" error="Olet syöttänyt virheellisen tiedon. Voisitko korjata virheen?_x000a_Oletko syöttänyt arvon mm:ssä?" promptTitle="Virheellinen tietojen syöttö" prompt="Olet syöttänyt virheellisen tiedon. Voisitko korjata virheen?" sqref="Q9:Q108" xr:uid="{00000000-0002-0000-0100-000003000000}">
      <formula1>150</formula1>
      <formula2>500</formula2>
    </dataValidation>
    <dataValidation type="decimal" operator="lessThan" allowBlank="1" showInputMessage="1" showErrorMessage="1" prompt="Kaava laskee, ei tallennusta" sqref="S9:T108" xr:uid="{00000000-0002-0000-0100-000004000000}">
      <formula1>0.001</formula1>
    </dataValidation>
    <dataValidation type="decimal" errorStyle="warning" allowBlank="1" showErrorMessage="1" errorTitle="Virheellinen tieto" error="Olet syöttänyt virheellisen tiedon. Voisitko korjata virheen?_x000a_Oletko syöttänyt arvon mm:ssä?" promptTitle="Virheellinen tietojen syöttö" prompt="Olet syöttänyt virheellisen tiedon. Voisitko korjata virheen?" sqref="V9:W108" xr:uid="{00000000-0002-0000-0100-000005000000}">
      <formula1>0</formula1>
      <formula2>20</formula2>
    </dataValidation>
    <dataValidation type="decimal" errorStyle="warning" allowBlank="1" showErrorMessage="1" errorTitle="Virheellinen tieto" error="Olet syöttänyt virheellisen tiedon. Voisitko korjata virheen?_x000a_Oletko syöttänyt arvon mm:ssä?" promptTitle="Virheellinen tietojen syöttö" prompt="Olet syöttänyt virheellisen tiedon. Voisitko korjata virheen?" sqref="X9:X108" xr:uid="{00000000-0002-0000-0100-000006000000}">
      <formula1>10</formula1>
      <formula2>100</formula2>
    </dataValidation>
    <dataValidation type="decimal" errorStyle="warning" allowBlank="1" showErrorMessage="1" errorTitle="Virheellinen tieto" error="Olet syöttänyt virheellisen tiedon. Voisitko korjata virheen?_x000a_Oletko syöttänyt arvon mm:ssä?" promptTitle="Virheellinen tietojen syöttö" prompt="Olet syöttänyt virheellisen tiedon. Voisitko korjata virheen?" sqref="Y9:Y108" xr:uid="{00000000-0002-0000-0100-000007000000}">
      <formula1>100</formula1>
      <formula2>200</formula2>
    </dataValidation>
    <dataValidation type="decimal" operator="lessThan" allowBlank="1" showInputMessage="1" showErrorMessage="1" prompt="Kaava laskee, ei täytetä" sqref="AC7:AD7" xr:uid="{00000000-0002-0000-0100-000008000000}">
      <formula1>0.001</formula1>
    </dataValidation>
    <dataValidation allowBlank="1" showInputMessage="1" showErrorMessage="1" prompt="Kaava hakee tiedon, kun kirjoitat hylkäyssyyn numeron B- sarakkeeseen" sqref="AF9:AF108" xr:uid="{00000000-0002-0000-0100-000009000000}"/>
    <dataValidation allowBlank="1" showInputMessage="1" showErrorMessage="1" prompt="Kaava hakee tiedon, kun kirjoitat tarkastajn numeron B- sarakkeeseen" sqref="AI9:AI108" xr:uid="{00000000-0002-0000-0100-00000A000000}"/>
    <dataValidation type="decimal" errorStyle="warning" allowBlank="1" showInputMessage="1" showErrorMessage="1" errorTitle="Virheellinen tieto" error="Olet syöttänyt virheellisen tiedon. Voisitko korjata virheen?_x000a__x000a_Tarkista onko arvosi grammoissa." sqref="G9:G108" xr:uid="{00000000-0002-0000-0100-00000B000000}">
      <formula1>350</formula1>
      <formula2>850</formula2>
    </dataValidation>
    <dataValidation type="whole" errorStyle="warning" allowBlank="1" showErrorMessage="1" errorTitle="Virheellinen tieto" error="Olet syöttänyt virheellisen tiedon. Voisitko korjata virheen?_x000a__x000a_Tarkista  mm. onko luku mm:ssä?" promptTitle="Virheellinen tietojen syöttö" prompt="Olet syöttänyt virheellisen tiedon. Voisitko korjata virheen?" sqref="H9:H108" xr:uid="{00000000-0002-0000-0100-00000C000000}">
      <formula1>1700</formula1>
      <formula2>3000</formula2>
    </dataValidation>
    <dataValidation type="whole" errorStyle="warning" allowBlank="1" showErrorMessage="1" errorTitle="Virheellinen tieto" error="Olet syöttänyt virheellisen tiedon. Voisitko korjata virheen? Arvo 1 tarkoittaa kyllä ja Arvo 0 tarkoittaa ei" promptTitle="Virheellinen tietojen syöttö" prompt="Olet syöttänyt virheellisen tiedon. Voisitko korjata virheen?" sqref="I9:I108 Z9:AA108" xr:uid="{00000000-0002-0000-0100-00000D000000}">
      <formula1>0</formula1>
      <formula2>1</formula2>
    </dataValidation>
    <dataValidation type="decimal" errorStyle="warning" allowBlank="1" showErrorMessage="1" errorTitle="Virheellinen tieto" error="Olet syöttänyt virheellisen tiedon. Voisitko korjata virheen?_x000a__x000a_Tarkista  mm. onko luku mm:ssä?" promptTitle="Virheellinen tietojen syöttö" prompt="Olet syöttänyt virheellisen tiedon. Voisitko korjata virheen?" sqref="J9:J108" xr:uid="{00000000-0002-0000-0100-00000E000000}">
      <formula1>400</formula1>
      <formula2>1500</formula2>
    </dataValidation>
    <dataValidation type="decimal" errorStyle="warning" allowBlank="1" showErrorMessage="1" errorTitle="Virheellinen tieto" error="Olet syöttänyt virheellisen tiedon. Voisitko korjata virheen?_x000a_Oletko syöttänyt arvon mm:ssä?" promptTitle="Virheellinen tietojen syöttö" prompt="Olet syöttänyt virheellisen tiedon. Voisitko korjata virheen?" sqref="K9:K108 R9:R108" xr:uid="{00000000-0002-0000-0100-00000F000000}">
      <formula1>15</formula1>
      <formula2>40</formula2>
    </dataValidation>
    <dataValidation type="decimal" errorStyle="warning" operator="lessThan" allowBlank="1" showInputMessage="1" showErrorMessage="1" errorTitle="Virheellinen tieto" error="Olet syöttänyt virheellisen tiedon. Voisitko korjata virheen?_x000a__x000a_Tarkista  mm. onko luku mm:ssä?" prompt="Kaava laskee, ei tallennusta tähän" sqref="L9:L108" xr:uid="{00000000-0002-0000-0100-000010000000}">
      <formula1>0.001</formula1>
    </dataValidation>
    <dataValidation type="decimal" errorStyle="warning" allowBlank="1" showErrorMessage="1" errorTitle="Virheellinen tieto" error="Olet syöttänyt virheellisen tiedon. Voisitko korjata virheen?_x000a_Oletko syöttänyt arvon mm:ssä?" promptTitle="Virheellinen tietojen syöttö" prompt="Olet syöttänyt virheellisen tiedon. Voisitko korjata virheen?" sqref="M9:M108 U9:U108" xr:uid="{00000000-0002-0000-0100-000011000000}">
      <formula1>10</formula1>
      <formula2>40</formula2>
    </dataValidation>
    <dataValidation type="decimal" errorStyle="warning" allowBlank="1" showErrorMessage="1" errorTitle="Virheellinen tieto" error="Olet syöttänyt virheellisen tiedon. Voisitko korjata virheen?_x000a_Oletko syöttänyt arvon mm:ssä?" promptTitle="Virheellinen tietojen syöttö" prompt="Olet syöttänyt virheellisen tiedon. Voisitko korjata virheen?" sqref="N9:N108" xr:uid="{00000000-0002-0000-0100-000012000000}">
      <formula1>10</formula1>
      <formula2>50</formula2>
    </dataValidation>
    <dataValidation allowBlank="1" showInputMessage="1" showErrorMessage="1" prompt="Jokaisella eri numero" sqref="A9:A108" xr:uid="{00000000-0002-0000-0100-000013000000}"/>
  </dataValidations>
  <hyperlinks>
    <hyperlink ref="H2" location="Ohjeet!A1" display="Ohjeet" xr:uid="{00000000-0004-0000-0100-000000000000}"/>
    <hyperlink ref="AA2" location="Ohjeet!A1" display="Ohjeet" xr:uid="{00000000-0004-0000-0100-000001000000}"/>
  </hyperlinks>
  <pageMargins left="0.51181102362204722" right="0.31535433070866142" top="0.74881889763779519" bottom="0.74881889763779519" header="0.31535433070866142" footer="0.31535433070866142"/>
  <pageSetup paperSize="9" scale="34" fitToWidth="0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39997558519241921"/>
  </sheetPr>
  <dimension ref="A1:K107"/>
  <sheetViews>
    <sheetView workbookViewId="0">
      <selection activeCell="B3" sqref="B3:E3"/>
    </sheetView>
  </sheetViews>
  <sheetFormatPr defaultRowHeight="12.5" x14ac:dyDescent="0.25"/>
  <cols>
    <col min="1" max="1" width="35.54296875" customWidth="1"/>
    <col min="2" max="2" width="7.08984375" customWidth="1"/>
    <col min="3" max="3" width="14" customWidth="1"/>
    <col min="4" max="4" width="16.6328125" customWidth="1"/>
    <col min="5" max="5" width="13.6328125" customWidth="1"/>
    <col min="6" max="1024" width="9.08984375" customWidth="1"/>
  </cols>
  <sheetData>
    <row r="1" spans="1:11" ht="27" customHeight="1" thickBot="1" x14ac:dyDescent="0.45">
      <c r="A1" s="119" t="s">
        <v>44</v>
      </c>
      <c r="B1" s="18">
        <f>Kilpailijat!$C$1</f>
        <v>0</v>
      </c>
      <c r="C1" s="120"/>
      <c r="D1" s="120"/>
      <c r="E1" s="120"/>
      <c r="F1" s="120"/>
      <c r="G1" s="120"/>
      <c r="H1" s="120"/>
      <c r="I1" s="120"/>
      <c r="J1" s="120"/>
      <c r="K1" s="120"/>
    </row>
    <row r="2" spans="1:11" ht="23.25" customHeight="1" thickBot="1" x14ac:dyDescent="0.5">
      <c r="A2" s="121" t="s">
        <v>139</v>
      </c>
      <c r="B2" s="122"/>
      <c r="C2" s="29"/>
      <c r="D2" s="29"/>
      <c r="E2" s="123"/>
      <c r="F2" s="29"/>
      <c r="G2" s="29"/>
      <c r="H2" s="29"/>
      <c r="I2" s="23" t="s">
        <v>46</v>
      </c>
      <c r="J2" s="29"/>
    </row>
    <row r="3" spans="1:11" ht="21.65" customHeight="1" thickBot="1" x14ac:dyDescent="0.45">
      <c r="A3" s="124" t="s">
        <v>140</v>
      </c>
      <c r="B3" s="514"/>
      <c r="C3" s="514"/>
      <c r="D3" s="514"/>
      <c r="E3" s="514"/>
      <c r="F3" s="29"/>
      <c r="G3" s="125">
        <v>1</v>
      </c>
      <c r="H3" s="84" t="s">
        <v>120</v>
      </c>
      <c r="I3" s="29"/>
      <c r="J3" s="29"/>
    </row>
    <row r="4" spans="1:11" ht="13.5" customHeight="1" thickBot="1" x14ac:dyDescent="0.35">
      <c r="A4" s="126" t="s">
        <v>141</v>
      </c>
      <c r="B4" s="127"/>
      <c r="C4" s="128"/>
      <c r="D4" s="128" t="e">
        <f>VLOOKUP($B$3,JavKeih!$A$9:$AF$149,4,0)</f>
        <v>#N/A</v>
      </c>
      <c r="E4" s="129"/>
      <c r="F4" s="29"/>
      <c r="G4" s="125">
        <v>2</v>
      </c>
      <c r="H4" s="84" t="s">
        <v>121</v>
      </c>
      <c r="I4" s="29"/>
      <c r="J4" s="29"/>
    </row>
    <row r="5" spans="1:11" ht="13.5" customHeight="1" thickBot="1" x14ac:dyDescent="0.35">
      <c r="A5" s="126" t="s">
        <v>142</v>
      </c>
      <c r="B5" s="130"/>
      <c r="C5" s="131"/>
      <c r="D5" s="131" t="e">
        <f>VLOOKUP($B$3,JavKeih!$A$9:$AF$149,6,0)</f>
        <v>#N/A</v>
      </c>
      <c r="E5" s="132"/>
      <c r="F5" s="29"/>
      <c r="G5" s="125">
        <v>3</v>
      </c>
      <c r="H5" s="84" t="s">
        <v>122</v>
      </c>
      <c r="I5" s="29"/>
      <c r="J5" s="29"/>
    </row>
    <row r="6" spans="1:11" ht="13.5" customHeight="1" thickBot="1" x14ac:dyDescent="0.35">
      <c r="A6" s="133" t="s">
        <v>143</v>
      </c>
      <c r="B6" s="130"/>
      <c r="C6" s="131"/>
      <c r="D6" s="131" t="e">
        <f>VLOOKUP($B$3,JavKeih!$A$9:$AF$149,3,0)</f>
        <v>#N/A</v>
      </c>
      <c r="E6" s="132"/>
      <c r="F6" s="29"/>
      <c r="G6" s="125">
        <v>4</v>
      </c>
      <c r="H6" s="84" t="s">
        <v>123</v>
      </c>
      <c r="I6" s="29"/>
      <c r="J6" s="29"/>
    </row>
    <row r="7" spans="1:11" ht="12.75" customHeight="1" thickBot="1" x14ac:dyDescent="0.35">
      <c r="A7" s="126"/>
      <c r="B7" s="134" t="s">
        <v>144</v>
      </c>
      <c r="C7" s="134" t="s">
        <v>145</v>
      </c>
      <c r="D7" s="134" t="s">
        <v>146</v>
      </c>
      <c r="E7" s="134" t="s">
        <v>147</v>
      </c>
      <c r="F7" s="29"/>
      <c r="G7" s="125">
        <v>5</v>
      </c>
      <c r="H7" s="84" t="s">
        <v>124</v>
      </c>
      <c r="I7" s="29"/>
      <c r="J7" s="29"/>
    </row>
    <row r="8" spans="1:11" ht="12.75" customHeight="1" x14ac:dyDescent="0.3">
      <c r="A8" s="135" t="s">
        <v>87</v>
      </c>
      <c r="B8" s="136"/>
      <c r="C8" s="137">
        <f>JavKeih!G5</f>
        <v>800</v>
      </c>
      <c r="D8" s="137" t="e">
        <f>VLOOKUP($B$3,JavKeih!$A$9:$AF$149,7,0)</f>
        <v>#N/A</v>
      </c>
      <c r="E8" s="137"/>
      <c r="F8" s="29"/>
      <c r="G8" s="125">
        <v>6</v>
      </c>
      <c r="H8" s="84" t="s">
        <v>125</v>
      </c>
      <c r="I8" s="29"/>
      <c r="J8" s="29"/>
    </row>
    <row r="9" spans="1:11" ht="12.75" customHeight="1" x14ac:dyDescent="0.3">
      <c r="A9" s="138" t="s">
        <v>148</v>
      </c>
      <c r="B9" s="139" t="s">
        <v>50</v>
      </c>
      <c r="C9" s="139">
        <f>JavKeih!H5</f>
        <v>2600</v>
      </c>
      <c r="D9" s="139" t="e">
        <f>VLOOKUP($B$3,JavKeih!$A$9:$AF$149,8,0)</f>
        <v>#N/A</v>
      </c>
      <c r="E9" s="139">
        <f>JavKeih!H6</f>
        <v>2700</v>
      </c>
      <c r="F9" s="29"/>
      <c r="G9" s="125">
        <v>7</v>
      </c>
      <c r="H9" s="84" t="s">
        <v>126</v>
      </c>
      <c r="I9" s="29"/>
      <c r="J9" s="29"/>
    </row>
    <row r="10" spans="1:11" ht="12.75" customHeight="1" x14ac:dyDescent="0.3">
      <c r="A10" s="138" t="s">
        <v>89</v>
      </c>
      <c r="B10" s="139"/>
      <c r="C10" s="139" t="s">
        <v>149</v>
      </c>
      <c r="D10" s="139" t="e">
        <f>VLOOKUP($B$3,JavKeih!$A$9:$AF$149,9,0)</f>
        <v>#N/A</v>
      </c>
      <c r="E10" s="139"/>
      <c r="F10" s="29"/>
      <c r="G10" s="125">
        <v>8</v>
      </c>
      <c r="H10" s="84" t="s">
        <v>127</v>
      </c>
      <c r="I10" s="29"/>
      <c r="J10" s="29"/>
    </row>
    <row r="11" spans="1:11" ht="12.75" customHeight="1" x14ac:dyDescent="0.3">
      <c r="A11" s="138" t="s">
        <v>90</v>
      </c>
      <c r="B11" s="139" t="s">
        <v>51</v>
      </c>
      <c r="C11" s="139">
        <f>JavKeih!J5</f>
        <v>900</v>
      </c>
      <c r="D11" s="139" t="e">
        <f>VLOOKUP($B$3,JavKeih!$A$9:$AF$149,10,0)</f>
        <v>#N/A</v>
      </c>
      <c r="E11" s="139">
        <f>JavKeih!J6</f>
        <v>1060</v>
      </c>
      <c r="F11" s="29"/>
      <c r="G11" s="125">
        <v>9</v>
      </c>
      <c r="H11" s="84" t="s">
        <v>128</v>
      </c>
      <c r="I11" s="29"/>
      <c r="J11" s="29"/>
    </row>
    <row r="12" spans="1:11" ht="12.75" customHeight="1" x14ac:dyDescent="0.3">
      <c r="A12" s="138" t="s">
        <v>91</v>
      </c>
      <c r="B12" s="139" t="s">
        <v>52</v>
      </c>
      <c r="C12" s="139">
        <f>JavKeih!K5</f>
        <v>25</v>
      </c>
      <c r="D12" s="139" t="e">
        <f>VLOOKUP($B$3,JavKeih!$A$9:$AF$149,11,0)</f>
        <v>#N/A</v>
      </c>
      <c r="E12" s="139">
        <f>JavKeih!K6</f>
        <v>30</v>
      </c>
      <c r="F12" s="29"/>
      <c r="G12" s="125">
        <v>10</v>
      </c>
      <c r="H12" s="84" t="s">
        <v>129</v>
      </c>
      <c r="I12" s="29"/>
      <c r="J12" s="29"/>
    </row>
    <row r="13" spans="1:11" ht="12.75" customHeight="1" x14ac:dyDescent="0.3">
      <c r="A13" s="138" t="s">
        <v>92</v>
      </c>
      <c r="B13" s="139" t="s">
        <v>53</v>
      </c>
      <c r="C13" s="139">
        <f>JavKeih!L5</f>
        <v>450</v>
      </c>
      <c r="D13" s="139" t="e">
        <f>VLOOKUP($B$3,JavKeih!$A$9:$AF$149,12,0)</f>
        <v>#N/A</v>
      </c>
      <c r="E13" s="139">
        <f>JavKeih!L6</f>
        <v>530</v>
      </c>
      <c r="F13" s="29"/>
      <c r="G13" s="125">
        <v>11</v>
      </c>
      <c r="H13" s="84" t="s">
        <v>130</v>
      </c>
      <c r="I13" s="29"/>
      <c r="J13" s="29"/>
    </row>
    <row r="14" spans="1:11" ht="12.75" customHeight="1" x14ac:dyDescent="0.3">
      <c r="A14" s="138" t="s">
        <v>93</v>
      </c>
      <c r="B14" s="139" t="s">
        <v>54</v>
      </c>
      <c r="C14" s="139"/>
      <c r="D14" s="139" t="e">
        <f>VLOOKUP($B$3,JavKeih!$A$9:$AF$149,13,0)</f>
        <v>#N/A</v>
      </c>
      <c r="E14" s="139" t="e">
        <f>0.9*D12</f>
        <v>#N/A</v>
      </c>
      <c r="F14" s="140"/>
      <c r="G14" s="125">
        <v>12</v>
      </c>
      <c r="H14" s="84" t="s">
        <v>131</v>
      </c>
      <c r="I14" s="29"/>
      <c r="J14" s="29"/>
    </row>
    <row r="15" spans="1:11" ht="12.75" customHeight="1" x14ac:dyDescent="0.3">
      <c r="A15" s="138" t="s">
        <v>94</v>
      </c>
      <c r="B15" s="139" t="s">
        <v>55</v>
      </c>
      <c r="C15" s="139"/>
      <c r="D15" s="141" t="e">
        <f>VLOOKUP($B$3,JavKeih!$A$9:$AF$149,14,0)</f>
        <v>#N/A</v>
      </c>
      <c r="E15" s="139"/>
      <c r="F15" s="29"/>
      <c r="G15" s="125">
        <v>13</v>
      </c>
      <c r="H15" s="84" t="s">
        <v>132</v>
      </c>
      <c r="I15" s="29"/>
      <c r="J15" s="29"/>
    </row>
    <row r="16" spans="1:11" ht="12.75" customHeight="1" x14ac:dyDescent="0.3">
      <c r="A16" s="138" t="s">
        <v>95</v>
      </c>
      <c r="B16" s="139" t="s">
        <v>56</v>
      </c>
      <c r="C16" s="139" t="e">
        <f>D15-2.5</f>
        <v>#N/A</v>
      </c>
      <c r="D16" s="139" t="e">
        <f>VLOOKUP($B$3,JavKeih!$A$9:$AF$149,15,0)</f>
        <v>#N/A</v>
      </c>
      <c r="E16" s="139"/>
      <c r="F16" s="29"/>
      <c r="G16" s="125">
        <v>14</v>
      </c>
      <c r="H16" s="84" t="s">
        <v>133</v>
      </c>
      <c r="I16" s="29"/>
      <c r="J16" s="29"/>
    </row>
    <row r="17" spans="1:10" ht="12.75" customHeight="1" x14ac:dyDescent="0.3">
      <c r="A17" s="138" t="s">
        <v>96</v>
      </c>
      <c r="B17" s="139" t="s">
        <v>57</v>
      </c>
      <c r="C17" s="139"/>
      <c r="D17" s="139" t="e">
        <f>VLOOKUP($B$3,JavKeih!$A$9:$AF$149,16,0)</f>
        <v>#N/A</v>
      </c>
      <c r="E17" s="139" t="e">
        <f>0.8*D12</f>
        <v>#N/A</v>
      </c>
      <c r="F17" s="29"/>
      <c r="G17" s="125">
        <v>15</v>
      </c>
      <c r="H17" s="84" t="s">
        <v>134</v>
      </c>
      <c r="I17" s="29"/>
      <c r="J17" s="29"/>
    </row>
    <row r="18" spans="1:10" ht="12.75" customHeight="1" x14ac:dyDescent="0.3">
      <c r="A18" s="138" t="s">
        <v>97</v>
      </c>
      <c r="B18" s="139" t="s">
        <v>58</v>
      </c>
      <c r="C18" s="139">
        <f>JavKeih!Q5</f>
        <v>250</v>
      </c>
      <c r="D18" s="139" t="e">
        <f>VLOOKUP($B$3,JavKeih!$A$9:$AF$149,17,0)</f>
        <v>#N/A</v>
      </c>
      <c r="E18" s="139">
        <f>JavKeih!Q6</f>
        <v>330</v>
      </c>
      <c r="F18" s="29"/>
      <c r="G18" s="125">
        <v>16</v>
      </c>
      <c r="H18" s="84" t="s">
        <v>135</v>
      </c>
      <c r="I18" s="29"/>
      <c r="J18" s="29"/>
    </row>
    <row r="19" spans="1:10" ht="12.75" customHeight="1" x14ac:dyDescent="0.3">
      <c r="A19" s="138" t="s">
        <v>98</v>
      </c>
      <c r="B19" s="139" t="s">
        <v>59</v>
      </c>
      <c r="C19" s="139" t="e">
        <f>D12-0.25</f>
        <v>#N/A</v>
      </c>
      <c r="D19" s="139" t="e">
        <f>VLOOKUP($B$3,JavKeih!$A$9:$AF$149,18,0)</f>
        <v>#N/A</v>
      </c>
      <c r="E19" s="139" t="e">
        <f>D12</f>
        <v>#N/A</v>
      </c>
      <c r="F19" s="140"/>
      <c r="G19" s="125">
        <v>17</v>
      </c>
      <c r="H19" s="84" t="s">
        <v>136</v>
      </c>
      <c r="I19" s="29"/>
      <c r="J19" s="29"/>
    </row>
    <row r="20" spans="1:10" ht="12.75" customHeight="1" x14ac:dyDescent="0.3">
      <c r="A20" s="138" t="s">
        <v>150</v>
      </c>
      <c r="B20" s="139" t="s">
        <v>60</v>
      </c>
      <c r="C20" s="139">
        <f>JavKeih!S5</f>
        <v>1540</v>
      </c>
      <c r="D20" s="139" t="e">
        <f>VLOOKUP($B$3,JavKeih!$A$9:$AF$149,19,0)</f>
        <v>#N/A</v>
      </c>
      <c r="E20" s="139">
        <f>JavKeih!S6</f>
        <v>1800</v>
      </c>
      <c r="F20" s="29"/>
      <c r="G20" s="125">
        <v>18</v>
      </c>
      <c r="H20" s="84" t="s">
        <v>137</v>
      </c>
      <c r="I20" s="29"/>
      <c r="J20" s="29"/>
    </row>
    <row r="21" spans="1:10" ht="12.75" customHeight="1" x14ac:dyDescent="0.3">
      <c r="A21" s="138" t="s">
        <v>61</v>
      </c>
      <c r="B21" s="139" t="s">
        <v>61</v>
      </c>
      <c r="C21" s="139">
        <f>JavKeih!T5</f>
        <v>770</v>
      </c>
      <c r="D21" s="139" t="e">
        <f>VLOOKUP($B$3,JavKeih!$A$9:$AF$149,20,0)</f>
        <v>#N/A</v>
      </c>
      <c r="E21" s="139">
        <f>JavKeih!T6</f>
        <v>900</v>
      </c>
      <c r="F21" s="29"/>
      <c r="G21" s="125">
        <v>19</v>
      </c>
      <c r="H21" s="84" t="s">
        <v>138</v>
      </c>
      <c r="I21" s="29"/>
      <c r="J21" s="29"/>
    </row>
    <row r="22" spans="1:10" ht="12.75" customHeight="1" x14ac:dyDescent="0.3">
      <c r="A22" s="138" t="s">
        <v>100</v>
      </c>
      <c r="B22" s="139" t="s">
        <v>62</v>
      </c>
      <c r="C22" s="139" t="e">
        <f>0.9*D12</f>
        <v>#N/A</v>
      </c>
      <c r="D22" s="139" t="e">
        <f>VLOOKUP($B$3,JavKeih!$A$9:$AF$149,21,0)</f>
        <v>#N/A</v>
      </c>
      <c r="E22" s="139"/>
      <c r="F22" s="140"/>
      <c r="G22" s="29"/>
      <c r="H22" s="29"/>
      <c r="I22" s="29"/>
      <c r="J22" s="29"/>
    </row>
    <row r="23" spans="1:10" ht="12.75" customHeight="1" x14ac:dyDescent="0.3">
      <c r="A23" s="138" t="s">
        <v>101</v>
      </c>
      <c r="B23" s="139" t="s">
        <v>63</v>
      </c>
      <c r="C23" s="139" t="e">
        <f>0.4*D12</f>
        <v>#N/A</v>
      </c>
      <c r="D23" s="139" t="e">
        <f>VLOOKUP($B$3,JavKeih!$A$9:$AF$149,22,0)</f>
        <v>#N/A</v>
      </c>
      <c r="E23" s="139"/>
      <c r="F23" s="140"/>
      <c r="G23" s="29"/>
      <c r="H23" s="29"/>
      <c r="I23" s="29"/>
      <c r="J23" s="29"/>
    </row>
    <row r="24" spans="1:10" ht="12.75" customHeight="1" x14ac:dyDescent="0.3">
      <c r="A24" s="138" t="s">
        <v>102</v>
      </c>
      <c r="B24" s="139" t="s">
        <v>64</v>
      </c>
      <c r="C24" s="139">
        <f>JavKeih!W5</f>
        <v>3.5</v>
      </c>
      <c r="D24" s="139" t="e">
        <f>VLOOKUP($B$3,JavKeih!$A$9:$AF$149,23,0)</f>
        <v>#N/A</v>
      </c>
      <c r="E24" s="139"/>
      <c r="F24" s="29"/>
      <c r="G24" s="29"/>
      <c r="H24" s="29"/>
      <c r="I24" s="29"/>
      <c r="J24" s="29"/>
    </row>
    <row r="25" spans="1:10" ht="12.75" customHeight="1" x14ac:dyDescent="0.3">
      <c r="A25" s="138" t="s">
        <v>151</v>
      </c>
      <c r="B25" s="139" t="s">
        <v>65</v>
      </c>
      <c r="C25" s="139"/>
      <c r="D25" s="139" t="e">
        <f>VLOOKUP($B$3,JavKeih!$A$9:$AF$149,24,0)</f>
        <v>#N/A</v>
      </c>
      <c r="E25" s="139" t="e">
        <f>8+D12</f>
        <v>#N/A</v>
      </c>
      <c r="F25" s="29"/>
      <c r="G25" s="29"/>
      <c r="H25" s="29"/>
      <c r="I25" s="29"/>
      <c r="J25" s="29"/>
    </row>
    <row r="26" spans="1:10" ht="12.75" customHeight="1" x14ac:dyDescent="0.3">
      <c r="A26" s="138" t="s">
        <v>152</v>
      </c>
      <c r="B26" s="139" t="s">
        <v>66</v>
      </c>
      <c r="C26" s="139">
        <f>JavKeih!Y5</f>
        <v>150</v>
      </c>
      <c r="D26" s="139" t="e">
        <f>VLOOKUP($B$3,JavKeih!$A$9:$AF$149,25,0)</f>
        <v>#N/A</v>
      </c>
      <c r="E26" s="139">
        <f>JavKeih!Y6</f>
        <v>160</v>
      </c>
      <c r="F26" s="29"/>
      <c r="G26" s="29"/>
      <c r="H26" s="29"/>
      <c r="I26" s="29"/>
      <c r="J26" s="29"/>
    </row>
    <row r="27" spans="1:10" ht="12.75" customHeight="1" x14ac:dyDescent="0.3">
      <c r="A27" s="138" t="s">
        <v>153</v>
      </c>
      <c r="B27" s="139"/>
      <c r="C27" s="139" t="s">
        <v>70</v>
      </c>
      <c r="D27" s="142" t="e">
        <f>VLOOKUP($B$3,JavKeih!$A$9:$AF$149,26,0)</f>
        <v>#N/A</v>
      </c>
      <c r="E27" s="139"/>
      <c r="F27" s="29"/>
      <c r="G27" s="29"/>
      <c r="H27" s="29"/>
      <c r="I27" s="29"/>
      <c r="J27" s="29"/>
    </row>
    <row r="28" spans="1:10" ht="12.75" customHeight="1" thickBot="1" x14ac:dyDescent="0.35">
      <c r="A28" s="143" t="s">
        <v>154</v>
      </c>
      <c r="B28" s="142"/>
      <c r="C28" s="139" t="s">
        <v>70</v>
      </c>
      <c r="D28" s="142" t="e">
        <f>VLOOKUP($B$3,JavKeih!$A$9:$AF$149,27,0)</f>
        <v>#N/A</v>
      </c>
      <c r="E28" s="142"/>
      <c r="F28" s="29"/>
      <c r="G28" s="29"/>
      <c r="H28" s="29"/>
      <c r="I28" s="29"/>
      <c r="J28" s="29"/>
    </row>
    <row r="29" spans="1:10" ht="12.75" customHeight="1" x14ac:dyDescent="0.3">
      <c r="A29" s="135" t="s">
        <v>107</v>
      </c>
      <c r="B29" s="144"/>
      <c r="C29" s="144"/>
      <c r="D29" s="144"/>
      <c r="E29" s="145"/>
      <c r="F29" s="29"/>
      <c r="G29" s="29"/>
      <c r="H29" s="29"/>
      <c r="I29" s="29"/>
      <c r="J29" s="29"/>
    </row>
    <row r="30" spans="1:10" ht="12.75" customHeight="1" x14ac:dyDescent="0.3">
      <c r="A30" s="146" t="e">
        <f>VLOOKUP($B$3,JavKeih!$A$9:$AF$149,28,0)</f>
        <v>#N/A</v>
      </c>
      <c r="B30" s="147"/>
      <c r="C30" s="147"/>
      <c r="D30" s="147"/>
      <c r="E30" s="148"/>
      <c r="F30" s="29"/>
      <c r="G30" s="29"/>
      <c r="H30" s="29"/>
      <c r="I30" s="29"/>
      <c r="J30" s="29"/>
    </row>
    <row r="31" spans="1:10" ht="12.75" customHeight="1" x14ac:dyDescent="0.3">
      <c r="A31" s="149"/>
      <c r="B31" s="150"/>
      <c r="C31" s="150"/>
      <c r="D31" s="150"/>
      <c r="E31" s="151"/>
      <c r="F31" s="29"/>
      <c r="G31" s="29"/>
      <c r="H31" s="29"/>
      <c r="I31" s="29"/>
      <c r="J31" s="29"/>
    </row>
    <row r="32" spans="1:10" ht="12.75" customHeight="1" x14ac:dyDescent="0.3">
      <c r="A32" s="149"/>
      <c r="B32" s="150"/>
      <c r="C32" s="150"/>
      <c r="D32" s="150"/>
      <c r="E32" s="151"/>
      <c r="F32" s="29"/>
      <c r="G32" s="29"/>
      <c r="H32" s="29"/>
      <c r="I32" s="29"/>
      <c r="J32" s="29"/>
    </row>
    <row r="33" spans="1:10" ht="12.75" customHeight="1" x14ac:dyDescent="0.3">
      <c r="A33" s="152" t="s">
        <v>155</v>
      </c>
      <c r="B33" s="153" t="s">
        <v>156</v>
      </c>
      <c r="C33" s="154"/>
      <c r="D33" s="154" t="e">
        <f>VLOOKUP($B$3,JavKeih!$A$9:$AF$149,29,0)</f>
        <v>#N/A</v>
      </c>
      <c r="E33" s="155"/>
      <c r="F33" s="29"/>
      <c r="G33" s="29"/>
      <c r="H33" s="29"/>
      <c r="I33" s="29"/>
      <c r="J33" s="29"/>
    </row>
    <row r="34" spans="1:10" ht="12.75" customHeight="1" x14ac:dyDescent="0.3">
      <c r="A34" s="152"/>
      <c r="B34" s="153" t="s">
        <v>157</v>
      </c>
      <c r="C34" s="154"/>
      <c r="D34" s="154" t="e">
        <f>VLOOKUP($B$3,JavKeih!$A$9:$AF$149,30,0)</f>
        <v>#N/A</v>
      </c>
      <c r="E34" s="155"/>
      <c r="F34" s="29"/>
      <c r="G34" s="29"/>
      <c r="H34" s="29"/>
      <c r="I34" s="29"/>
      <c r="J34" s="29"/>
    </row>
    <row r="35" spans="1:10" ht="12.75" customHeight="1" x14ac:dyDescent="0.3">
      <c r="A35" s="156" t="s">
        <v>158</v>
      </c>
      <c r="B35" s="515" t="e">
        <f>VLOOKUP($B$3,JavKeih!$A$9:$AF$149,32,0)</f>
        <v>#N/A</v>
      </c>
      <c r="C35" s="515"/>
      <c r="D35" s="515"/>
      <c r="E35" s="515"/>
      <c r="F35" s="29"/>
      <c r="G35" s="29"/>
      <c r="H35" s="29"/>
      <c r="I35" s="29"/>
      <c r="J35" s="29"/>
    </row>
    <row r="36" spans="1:10" ht="12.75" customHeight="1" thickBot="1" x14ac:dyDescent="0.35">
      <c r="A36" s="157"/>
      <c r="B36" s="128"/>
      <c r="C36" s="128"/>
      <c r="E36" s="129"/>
      <c r="F36" s="29"/>
      <c r="G36" s="29"/>
      <c r="H36" s="29"/>
      <c r="I36" s="29"/>
      <c r="J36" s="29"/>
    </row>
    <row r="37" spans="1:10" ht="12.75" customHeight="1" x14ac:dyDescent="0.3">
      <c r="A37" s="135" t="s">
        <v>112</v>
      </c>
      <c r="B37" s="144"/>
      <c r="C37" s="144"/>
      <c r="D37" s="144"/>
      <c r="E37" s="145"/>
      <c r="F37" s="29"/>
      <c r="G37" s="29"/>
      <c r="H37" s="29"/>
      <c r="I37" s="29"/>
      <c r="J37" s="29"/>
    </row>
    <row r="38" spans="1:10" ht="12.75" customHeight="1" x14ac:dyDescent="0.35">
      <c r="A38" s="158" t="e">
        <f>VLOOKUP($B$3,JavKeih!$A$9:$AG$149,33,0)</f>
        <v>#N/A</v>
      </c>
      <c r="B38" s="159"/>
      <c r="C38" s="159"/>
      <c r="D38" s="159"/>
      <c r="E38" s="155"/>
      <c r="F38" s="29"/>
      <c r="G38" s="140"/>
      <c r="H38" s="29"/>
      <c r="I38" s="29"/>
      <c r="J38" s="29"/>
    </row>
    <row r="39" spans="1:10" ht="12.75" customHeight="1" x14ac:dyDescent="0.3">
      <c r="A39" s="160"/>
      <c r="B39" s="161"/>
      <c r="C39" s="161"/>
      <c r="D39" s="161"/>
      <c r="E39" s="162"/>
      <c r="F39" s="29"/>
      <c r="G39" s="140"/>
      <c r="H39" s="29"/>
      <c r="I39" s="29"/>
      <c r="J39" s="29"/>
    </row>
    <row r="40" spans="1:10" ht="12.75" customHeight="1" thickBot="1" x14ac:dyDescent="0.35">
      <c r="A40" s="163"/>
      <c r="B40" s="164"/>
      <c r="C40" s="164"/>
      <c r="D40" s="164"/>
      <c r="E40" s="165"/>
      <c r="F40" s="29"/>
      <c r="G40" s="140"/>
      <c r="H40" s="29"/>
      <c r="I40" s="29"/>
      <c r="J40" s="29"/>
    </row>
    <row r="41" spans="1:10" ht="12.75" customHeight="1" x14ac:dyDescent="0.3">
      <c r="A41" s="166"/>
      <c r="B41" s="167"/>
      <c r="C41" s="167"/>
      <c r="D41" s="167"/>
      <c r="E41" s="168"/>
      <c r="F41" s="29"/>
      <c r="G41" s="140"/>
      <c r="H41" s="29"/>
      <c r="I41" s="29"/>
      <c r="J41" s="29"/>
    </row>
    <row r="42" spans="1:10" ht="12.75" customHeight="1" x14ac:dyDescent="0.3">
      <c r="A42" s="169"/>
      <c r="B42" s="170"/>
      <c r="C42" s="29"/>
      <c r="D42" s="29"/>
      <c r="E42" s="171"/>
      <c r="F42" s="29"/>
      <c r="G42" s="29"/>
      <c r="H42" s="29"/>
      <c r="I42" s="29"/>
      <c r="J42" s="29"/>
    </row>
    <row r="43" spans="1:10" ht="12.75" customHeight="1" x14ac:dyDescent="0.3">
      <c r="A43" s="172" t="s">
        <v>159</v>
      </c>
      <c r="B43" s="29"/>
      <c r="C43" s="29"/>
      <c r="E43" s="171"/>
      <c r="F43" s="29"/>
      <c r="G43" s="29"/>
      <c r="H43" s="29"/>
      <c r="I43" s="29"/>
      <c r="J43" s="29"/>
    </row>
    <row r="44" spans="1:10" ht="12.75" customHeight="1" x14ac:dyDescent="0.3">
      <c r="A44" s="173"/>
      <c r="B44" s="147"/>
      <c r="C44" s="29"/>
      <c r="E44" s="171"/>
      <c r="F44" s="29"/>
      <c r="G44" s="29"/>
      <c r="H44" s="29"/>
      <c r="I44" s="29"/>
      <c r="J44" s="29"/>
    </row>
    <row r="45" spans="1:10" ht="12.75" customHeight="1" x14ac:dyDescent="0.3">
      <c r="A45" s="172" t="s">
        <v>160</v>
      </c>
      <c r="B45" s="29"/>
      <c r="C45" s="29"/>
      <c r="D45" s="29"/>
      <c r="E45" s="171"/>
      <c r="F45" s="29"/>
      <c r="G45" s="29"/>
      <c r="H45" s="29"/>
      <c r="I45" s="29"/>
      <c r="J45" s="29"/>
    </row>
    <row r="46" spans="1:10" ht="12.75" customHeight="1" x14ac:dyDescent="0.3">
      <c r="A46" s="172" t="e">
        <f>VLOOKUP($B$3,JavKeih!$A$9:$AM$101,35,0)</f>
        <v>#N/A</v>
      </c>
      <c r="B46" s="29"/>
      <c r="C46" s="29"/>
      <c r="D46" s="29"/>
      <c r="E46" s="171"/>
      <c r="F46" s="29"/>
      <c r="G46" s="29"/>
      <c r="H46" s="29"/>
      <c r="I46" s="29"/>
      <c r="J46" s="29"/>
    </row>
    <row r="47" spans="1:10" ht="12.75" customHeight="1" x14ac:dyDescent="0.3">
      <c r="A47" s="174"/>
      <c r="B47" s="175"/>
      <c r="C47" s="176"/>
      <c r="D47" s="177"/>
      <c r="E47" s="178"/>
      <c r="F47" s="29"/>
      <c r="G47" s="29"/>
      <c r="H47" s="29"/>
      <c r="I47" s="29"/>
      <c r="J47" s="29"/>
    </row>
    <row r="48" spans="1:10" ht="12.75" customHeight="1" x14ac:dyDescent="0.3">
      <c r="A48" s="179" t="s">
        <v>161</v>
      </c>
      <c r="B48" s="84"/>
      <c r="C48" s="180" t="str">
        <f ca="1">IF(D48&lt;&gt;"","",NOW())</f>
        <v/>
      </c>
      <c r="D48" s="180">
        <v>42079</v>
      </c>
      <c r="E48" s="178"/>
      <c r="F48" s="29"/>
      <c r="G48" s="29"/>
      <c r="H48" s="29"/>
      <c r="I48" s="29"/>
      <c r="J48" s="29"/>
    </row>
    <row r="49" spans="1:10" ht="12.75" customHeight="1" x14ac:dyDescent="0.3">
      <c r="A49" s="174"/>
      <c r="B49" s="177"/>
      <c r="C49" s="177"/>
      <c r="D49" s="177"/>
      <c r="E49" s="178"/>
      <c r="F49" s="29"/>
      <c r="G49" s="29"/>
      <c r="H49" s="29"/>
      <c r="I49" s="29"/>
      <c r="J49" s="29"/>
    </row>
    <row r="50" spans="1:10" ht="12.75" customHeight="1" x14ac:dyDescent="0.3">
      <c r="A50" s="174"/>
      <c r="B50" s="177"/>
      <c r="C50" s="177"/>
      <c r="D50" s="177"/>
      <c r="E50" s="178"/>
      <c r="F50" s="29"/>
      <c r="G50" s="29"/>
      <c r="H50" s="29"/>
      <c r="I50" s="29"/>
      <c r="J50" s="29"/>
    </row>
    <row r="51" spans="1:10" ht="12.75" customHeight="1" x14ac:dyDescent="0.3">
      <c r="A51" s="174"/>
      <c r="B51" s="177"/>
      <c r="C51" s="177"/>
      <c r="D51" s="177"/>
      <c r="E51" s="178"/>
      <c r="F51" s="29"/>
      <c r="G51" s="29"/>
      <c r="H51" s="29"/>
      <c r="I51" s="29"/>
      <c r="J51" s="29"/>
    </row>
    <row r="52" spans="1:10" ht="12.75" customHeight="1" x14ac:dyDescent="0.3">
      <c r="A52" s="169"/>
      <c r="B52" s="29"/>
      <c r="C52" s="29"/>
      <c r="D52" s="29"/>
      <c r="E52" s="171"/>
      <c r="F52" s="29"/>
      <c r="G52" s="29"/>
      <c r="H52" s="29"/>
      <c r="I52" s="29"/>
      <c r="J52" s="29"/>
    </row>
    <row r="53" spans="1:10" ht="12.75" customHeight="1" thickBot="1" x14ac:dyDescent="0.35">
      <c r="A53" s="127"/>
      <c r="B53" s="128"/>
      <c r="C53" s="128"/>
      <c r="D53" s="128"/>
      <c r="E53" s="129"/>
      <c r="F53" s="29"/>
      <c r="G53" s="29"/>
      <c r="H53" s="29"/>
      <c r="I53" s="29"/>
      <c r="J53" s="29"/>
    </row>
    <row r="54" spans="1:10" ht="12.75" customHeight="1" x14ac:dyDescent="0.3">
      <c r="A54" s="167"/>
      <c r="B54" s="29"/>
      <c r="C54" s="29"/>
      <c r="D54" s="29"/>
      <c r="E54" s="29"/>
      <c r="F54" s="29"/>
      <c r="G54" s="29"/>
      <c r="H54" s="29"/>
      <c r="I54" s="29"/>
      <c r="J54" s="29"/>
    </row>
    <row r="55" spans="1:10" ht="12.75" customHeight="1" x14ac:dyDescent="0.3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ht="12.75" customHeight="1" x14ac:dyDescent="0.3">
      <c r="A56" s="29"/>
      <c r="B56" s="29"/>
      <c r="C56" s="29"/>
      <c r="D56" s="29"/>
      <c r="E56" s="29"/>
      <c r="F56" s="29"/>
      <c r="G56" s="29"/>
      <c r="H56" s="29"/>
      <c r="I56" s="29"/>
      <c r="J56" s="29"/>
    </row>
    <row r="57" spans="1:10" ht="13" x14ac:dyDescent="0.3">
      <c r="A57" s="29"/>
      <c r="B57" s="29"/>
      <c r="C57" s="29"/>
      <c r="D57" s="29"/>
      <c r="E57" s="29"/>
      <c r="F57" s="29"/>
      <c r="G57" s="29"/>
      <c r="H57" s="29"/>
      <c r="I57" s="29"/>
      <c r="J57" s="29"/>
    </row>
    <row r="58" spans="1:10" ht="13" x14ac:dyDescent="0.3">
      <c r="A58" s="29"/>
      <c r="B58" s="29"/>
      <c r="C58" s="29"/>
      <c r="D58" s="29"/>
      <c r="E58" s="29"/>
      <c r="F58" s="29"/>
      <c r="G58" s="29"/>
      <c r="H58" s="29"/>
      <c r="I58" s="29"/>
      <c r="J58" s="29"/>
    </row>
    <row r="59" spans="1:10" ht="13" x14ac:dyDescent="0.3">
      <c r="A59" s="29"/>
      <c r="B59" s="29"/>
      <c r="C59" s="29"/>
      <c r="D59" s="29"/>
      <c r="E59" s="29"/>
      <c r="F59" s="29"/>
      <c r="G59" s="29"/>
      <c r="H59" s="29"/>
      <c r="I59" s="29"/>
      <c r="J59" s="29"/>
    </row>
    <row r="60" spans="1:10" ht="13" x14ac:dyDescent="0.3">
      <c r="A60" s="29"/>
      <c r="B60" s="29"/>
      <c r="C60" s="29"/>
      <c r="D60" s="29"/>
      <c r="E60" s="29"/>
      <c r="F60" s="29"/>
      <c r="G60" s="29"/>
      <c r="H60" s="29"/>
      <c r="I60" s="29"/>
      <c r="J60" s="29"/>
    </row>
    <row r="61" spans="1:10" ht="13" x14ac:dyDescent="0.3">
      <c r="A61" s="29"/>
      <c r="B61" s="29"/>
      <c r="C61" s="29"/>
      <c r="D61" s="29"/>
      <c r="E61" s="29"/>
      <c r="F61" s="29"/>
      <c r="G61" s="29"/>
      <c r="H61" s="29"/>
      <c r="I61" s="29"/>
      <c r="J61" s="29"/>
    </row>
    <row r="62" spans="1:10" ht="13" x14ac:dyDescent="0.3">
      <c r="A62" s="29"/>
      <c r="B62" s="29"/>
      <c r="C62" s="29"/>
      <c r="D62" s="29"/>
      <c r="E62" s="29"/>
      <c r="F62" s="29"/>
      <c r="G62" s="29"/>
      <c r="H62" s="29"/>
      <c r="I62" s="29"/>
      <c r="J62" s="29"/>
    </row>
    <row r="63" spans="1:10" ht="13" x14ac:dyDescent="0.3">
      <c r="A63" s="29"/>
      <c r="B63" s="29"/>
      <c r="C63" s="29"/>
      <c r="D63" s="29"/>
      <c r="E63" s="29"/>
      <c r="F63" s="29"/>
      <c r="G63" s="29"/>
      <c r="H63" s="29"/>
      <c r="I63" s="29"/>
      <c r="J63" s="29"/>
    </row>
    <row r="64" spans="1:10" ht="13" x14ac:dyDescent="0.3">
      <c r="A64" s="29"/>
      <c r="B64" s="29"/>
      <c r="C64" s="29"/>
      <c r="D64" s="29"/>
      <c r="E64" s="29"/>
      <c r="F64" s="29"/>
      <c r="G64" s="29"/>
      <c r="H64" s="29"/>
      <c r="I64" s="29"/>
      <c r="J64" s="29"/>
    </row>
    <row r="65" spans="1:10" ht="13" x14ac:dyDescent="0.3">
      <c r="A65" s="29"/>
      <c r="B65" s="29"/>
      <c r="C65" s="29"/>
      <c r="D65" s="29"/>
      <c r="E65" s="29"/>
      <c r="F65" s="29"/>
      <c r="G65" s="29"/>
      <c r="H65" s="29"/>
      <c r="I65" s="29"/>
      <c r="J65" s="29"/>
    </row>
    <row r="66" spans="1:10" ht="13" x14ac:dyDescent="0.3">
      <c r="A66" s="29"/>
      <c r="B66" s="29"/>
      <c r="C66" s="29"/>
      <c r="D66" s="29"/>
      <c r="E66" s="29"/>
      <c r="F66" s="29"/>
      <c r="G66" s="29"/>
      <c r="H66" s="29"/>
      <c r="I66" s="29"/>
      <c r="J66" s="29"/>
    </row>
    <row r="67" spans="1:10" ht="13" x14ac:dyDescent="0.3">
      <c r="A67" s="29"/>
      <c r="B67" s="29"/>
      <c r="C67" s="29"/>
      <c r="D67" s="29"/>
      <c r="E67" s="29"/>
      <c r="F67" s="29"/>
      <c r="G67" s="29"/>
      <c r="H67" s="29"/>
      <c r="I67" s="29"/>
      <c r="J67" s="29"/>
    </row>
    <row r="68" spans="1:10" ht="13" x14ac:dyDescent="0.3">
      <c r="A68" s="29"/>
      <c r="B68" s="29"/>
      <c r="C68" s="29"/>
      <c r="D68" s="29"/>
      <c r="E68" s="29"/>
      <c r="F68" s="29"/>
      <c r="G68" s="29"/>
      <c r="H68" s="29"/>
      <c r="I68" s="29"/>
      <c r="J68" s="29"/>
    </row>
    <row r="69" spans="1:10" ht="13" x14ac:dyDescent="0.3">
      <c r="A69" s="29"/>
      <c r="B69" s="29"/>
      <c r="C69" s="29"/>
      <c r="D69" s="29"/>
      <c r="E69" s="29"/>
      <c r="F69" s="29"/>
      <c r="G69" s="29"/>
      <c r="H69" s="29"/>
      <c r="I69" s="29"/>
      <c r="J69" s="29"/>
    </row>
    <row r="70" spans="1:10" ht="13" x14ac:dyDescent="0.3">
      <c r="A70" s="29"/>
      <c r="B70" s="29"/>
      <c r="C70" s="29"/>
      <c r="D70" s="29"/>
      <c r="E70" s="29"/>
      <c r="F70" s="29"/>
      <c r="G70" s="29"/>
      <c r="H70" s="29"/>
      <c r="I70" s="29"/>
      <c r="J70" s="29"/>
    </row>
    <row r="71" spans="1:10" ht="13" x14ac:dyDescent="0.3">
      <c r="A71" s="29"/>
      <c r="B71" s="29"/>
      <c r="C71" s="29"/>
      <c r="D71" s="29"/>
      <c r="E71" s="29"/>
      <c r="F71" s="29"/>
      <c r="G71" s="29"/>
      <c r="H71" s="29"/>
      <c r="I71" s="29"/>
      <c r="J71" s="29"/>
    </row>
    <row r="72" spans="1:10" ht="13" x14ac:dyDescent="0.3">
      <c r="A72" s="29"/>
      <c r="B72" s="29"/>
      <c r="C72" s="29"/>
      <c r="D72" s="29"/>
      <c r="E72" s="29"/>
      <c r="F72" s="29"/>
      <c r="G72" s="29"/>
      <c r="H72" s="29"/>
      <c r="I72" s="29"/>
      <c r="J72" s="29"/>
    </row>
    <row r="73" spans="1:10" ht="13" x14ac:dyDescent="0.3">
      <c r="A73" s="29"/>
      <c r="B73" s="29"/>
      <c r="C73" s="29"/>
      <c r="D73" s="29"/>
      <c r="E73" s="29"/>
      <c r="F73" s="29"/>
      <c r="G73" s="29"/>
      <c r="H73" s="29"/>
      <c r="I73" s="29"/>
      <c r="J73" s="29"/>
    </row>
    <row r="74" spans="1:10" ht="13" x14ac:dyDescent="0.3">
      <c r="A74" s="29"/>
      <c r="B74" s="29"/>
      <c r="C74" s="29"/>
      <c r="D74" s="29"/>
      <c r="E74" s="29"/>
      <c r="F74" s="29"/>
      <c r="G74" s="29"/>
      <c r="H74" s="29"/>
      <c r="I74" s="29"/>
      <c r="J74" s="29"/>
    </row>
    <row r="75" spans="1:10" ht="13" x14ac:dyDescent="0.3">
      <c r="A75" s="29"/>
      <c r="B75" s="29"/>
      <c r="C75" s="29"/>
      <c r="D75" s="29"/>
      <c r="E75" s="29"/>
      <c r="F75" s="29"/>
      <c r="G75" s="29"/>
      <c r="H75" s="29"/>
      <c r="I75" s="29"/>
      <c r="J75" s="29"/>
    </row>
    <row r="76" spans="1:10" ht="13" x14ac:dyDescent="0.3">
      <c r="A76" s="29"/>
      <c r="B76" s="29"/>
      <c r="C76" s="29"/>
      <c r="D76" s="29"/>
      <c r="E76" s="29"/>
      <c r="F76" s="29"/>
      <c r="G76" s="29"/>
      <c r="H76" s="29"/>
      <c r="I76" s="29"/>
      <c r="J76" s="29"/>
    </row>
    <row r="77" spans="1:10" ht="13" x14ac:dyDescent="0.3">
      <c r="A77" s="29"/>
      <c r="B77" s="29"/>
      <c r="C77" s="29"/>
      <c r="D77" s="29"/>
      <c r="E77" s="29"/>
      <c r="F77" s="29"/>
      <c r="G77" s="29"/>
      <c r="H77" s="29"/>
      <c r="I77" s="29"/>
      <c r="J77" s="29"/>
    </row>
    <row r="78" spans="1:10" ht="13" x14ac:dyDescent="0.3">
      <c r="A78" s="29"/>
      <c r="B78" s="29"/>
      <c r="C78" s="29"/>
      <c r="D78" s="29"/>
      <c r="E78" s="29"/>
      <c r="F78" s="29"/>
      <c r="G78" s="29"/>
      <c r="H78" s="29"/>
      <c r="I78" s="29"/>
      <c r="J78" s="29"/>
    </row>
    <row r="79" spans="1:10" ht="13" x14ac:dyDescent="0.3">
      <c r="A79" s="29"/>
      <c r="B79" s="29"/>
      <c r="C79" s="29"/>
      <c r="D79" s="29"/>
      <c r="E79" s="29"/>
      <c r="F79" s="29"/>
      <c r="G79" s="29"/>
      <c r="H79" s="29"/>
      <c r="I79" s="29"/>
      <c r="J79" s="29"/>
    </row>
    <row r="80" spans="1:10" ht="13" x14ac:dyDescent="0.3">
      <c r="A80" s="29"/>
      <c r="B80" s="29"/>
      <c r="C80" s="29"/>
      <c r="D80" s="29"/>
      <c r="E80" s="29"/>
      <c r="F80" s="29"/>
      <c r="G80" s="29"/>
      <c r="H80" s="29"/>
      <c r="I80" s="29"/>
      <c r="J80" s="29"/>
    </row>
    <row r="81" spans="1:10" ht="13" x14ac:dyDescent="0.3">
      <c r="A81" s="29"/>
      <c r="B81" s="29"/>
      <c r="C81" s="29"/>
      <c r="D81" s="29"/>
      <c r="E81" s="29"/>
      <c r="F81" s="29"/>
      <c r="G81" s="29"/>
      <c r="H81" s="29"/>
      <c r="I81" s="29"/>
      <c r="J81" s="29"/>
    </row>
    <row r="82" spans="1:10" ht="13" x14ac:dyDescent="0.3">
      <c r="A82" s="29"/>
      <c r="B82" s="29"/>
      <c r="C82" s="29"/>
      <c r="D82" s="29"/>
      <c r="E82" s="29"/>
      <c r="F82" s="29"/>
      <c r="G82" s="29"/>
      <c r="H82" s="29"/>
      <c r="I82" s="29"/>
      <c r="J82" s="29"/>
    </row>
    <row r="83" spans="1:10" ht="13" x14ac:dyDescent="0.3">
      <c r="A83" s="29"/>
      <c r="B83" s="29"/>
      <c r="C83" s="29"/>
      <c r="D83" s="29"/>
      <c r="E83" s="29"/>
      <c r="F83" s="29"/>
      <c r="G83" s="29"/>
      <c r="H83" s="29"/>
      <c r="I83" s="29"/>
      <c r="J83" s="29"/>
    </row>
    <row r="84" spans="1:10" ht="13" x14ac:dyDescent="0.3">
      <c r="A84" s="29"/>
      <c r="B84" s="29"/>
      <c r="C84" s="29"/>
      <c r="D84" s="29"/>
      <c r="E84" s="29"/>
      <c r="F84" s="29"/>
      <c r="G84" s="29"/>
      <c r="H84" s="29"/>
      <c r="I84" s="29"/>
      <c r="J84" s="29"/>
    </row>
    <row r="85" spans="1:10" ht="13" x14ac:dyDescent="0.3">
      <c r="A85" s="29"/>
      <c r="B85" s="29"/>
      <c r="C85" s="29"/>
      <c r="D85" s="29"/>
      <c r="E85" s="29"/>
      <c r="F85" s="29"/>
      <c r="G85" s="29"/>
      <c r="H85" s="29"/>
      <c r="I85" s="29"/>
      <c r="J85" s="29"/>
    </row>
    <row r="86" spans="1:10" ht="13" x14ac:dyDescent="0.3">
      <c r="A86" s="29"/>
      <c r="B86" s="29"/>
      <c r="C86" s="29"/>
      <c r="D86" s="29"/>
      <c r="E86" s="29"/>
      <c r="F86" s="29"/>
      <c r="G86" s="29"/>
      <c r="H86" s="29"/>
      <c r="I86" s="29"/>
      <c r="J86" s="29"/>
    </row>
    <row r="87" spans="1:10" ht="13" x14ac:dyDescent="0.3">
      <c r="A87" s="29"/>
      <c r="B87" s="29"/>
      <c r="C87" s="29"/>
      <c r="D87" s="29"/>
      <c r="E87" s="29"/>
      <c r="F87" s="29"/>
      <c r="G87" s="29"/>
      <c r="H87" s="29"/>
      <c r="I87" s="29"/>
      <c r="J87" s="29"/>
    </row>
    <row r="88" spans="1:10" ht="13" x14ac:dyDescent="0.3">
      <c r="A88" s="29"/>
      <c r="B88" s="29"/>
      <c r="C88" s="29"/>
      <c r="D88" s="29"/>
      <c r="E88" s="29"/>
      <c r="F88" s="29"/>
      <c r="G88" s="29"/>
      <c r="H88" s="29"/>
      <c r="I88" s="29"/>
      <c r="J88" s="29"/>
    </row>
    <row r="89" spans="1:10" ht="13" x14ac:dyDescent="0.3">
      <c r="A89" s="29"/>
      <c r="B89" s="29"/>
      <c r="C89" s="29"/>
      <c r="D89" s="29"/>
      <c r="E89" s="29"/>
      <c r="F89" s="29"/>
      <c r="G89" s="29"/>
      <c r="H89" s="29"/>
      <c r="I89" s="29"/>
      <c r="J89" s="29"/>
    </row>
    <row r="90" spans="1:10" ht="13" x14ac:dyDescent="0.3">
      <c r="A90" s="29"/>
      <c r="B90" s="29"/>
      <c r="C90" s="29"/>
      <c r="D90" s="29"/>
      <c r="E90" s="29"/>
      <c r="F90" s="29"/>
      <c r="G90" s="29"/>
      <c r="H90" s="29"/>
      <c r="I90" s="29"/>
      <c r="J90" s="29"/>
    </row>
    <row r="91" spans="1:10" ht="13" x14ac:dyDescent="0.3">
      <c r="A91" s="29"/>
      <c r="B91" s="29"/>
      <c r="C91" s="29"/>
      <c r="D91" s="29"/>
      <c r="E91" s="29"/>
      <c r="F91" s="29"/>
      <c r="G91" s="29"/>
      <c r="H91" s="29"/>
      <c r="I91" s="29"/>
      <c r="J91" s="29"/>
    </row>
    <row r="92" spans="1:10" ht="13" x14ac:dyDescent="0.3">
      <c r="A92" s="29"/>
      <c r="B92" s="29"/>
      <c r="C92" s="29"/>
      <c r="D92" s="29"/>
      <c r="E92" s="29"/>
      <c r="F92" s="29"/>
      <c r="G92" s="29"/>
      <c r="H92" s="29"/>
      <c r="I92" s="29"/>
      <c r="J92" s="29"/>
    </row>
    <row r="93" spans="1:10" ht="13" x14ac:dyDescent="0.3">
      <c r="A93" s="29"/>
      <c r="B93" s="29"/>
      <c r="C93" s="29"/>
      <c r="D93" s="29"/>
      <c r="E93" s="29"/>
      <c r="F93" s="29"/>
      <c r="G93" s="29"/>
      <c r="H93" s="29"/>
      <c r="I93" s="29"/>
      <c r="J93" s="29"/>
    </row>
    <row r="94" spans="1:10" ht="13" x14ac:dyDescent="0.3">
      <c r="A94" s="29"/>
      <c r="B94" s="29"/>
      <c r="C94" s="29"/>
      <c r="D94" s="29"/>
      <c r="E94" s="29"/>
      <c r="F94" s="29"/>
      <c r="G94" s="29"/>
      <c r="H94" s="29"/>
      <c r="I94" s="29"/>
      <c r="J94" s="29"/>
    </row>
    <row r="95" spans="1:10" ht="13" x14ac:dyDescent="0.3">
      <c r="A95" s="29"/>
      <c r="B95" s="29"/>
      <c r="C95" s="29"/>
      <c r="D95" s="29"/>
      <c r="E95" s="29"/>
      <c r="F95" s="29"/>
      <c r="G95" s="29"/>
      <c r="H95" s="29"/>
      <c r="I95" s="29"/>
      <c r="J95" s="29"/>
    </row>
    <row r="96" spans="1:10" ht="13" x14ac:dyDescent="0.3">
      <c r="A96" s="29"/>
      <c r="B96" s="29"/>
      <c r="C96" s="29"/>
      <c r="D96" s="29"/>
      <c r="E96" s="29"/>
      <c r="F96" s="29"/>
      <c r="G96" s="29"/>
      <c r="H96" s="29"/>
      <c r="I96" s="29"/>
      <c r="J96" s="29"/>
    </row>
    <row r="97" spans="1:10" ht="13" x14ac:dyDescent="0.3">
      <c r="A97" s="29"/>
      <c r="B97" s="29"/>
      <c r="C97" s="29"/>
      <c r="D97" s="29"/>
      <c r="E97" s="29"/>
      <c r="F97" s="29"/>
      <c r="G97" s="29"/>
      <c r="H97" s="29"/>
      <c r="I97" s="29"/>
      <c r="J97" s="29"/>
    </row>
    <row r="98" spans="1:10" ht="13" x14ac:dyDescent="0.3">
      <c r="A98" s="29"/>
      <c r="B98" s="29"/>
      <c r="C98" s="29"/>
      <c r="D98" s="29"/>
      <c r="E98" s="29"/>
      <c r="F98" s="29"/>
      <c r="G98" s="29"/>
      <c r="H98" s="29"/>
      <c r="I98" s="29"/>
      <c r="J98" s="29"/>
    </row>
    <row r="99" spans="1:10" ht="13" x14ac:dyDescent="0.3">
      <c r="A99" s="29"/>
      <c r="B99" s="29"/>
      <c r="C99" s="29"/>
      <c r="D99" s="29"/>
      <c r="E99" s="29"/>
      <c r="F99" s="29"/>
      <c r="G99" s="29"/>
      <c r="H99" s="29"/>
      <c r="I99" s="29"/>
      <c r="J99" s="29"/>
    </row>
    <row r="100" spans="1:10" ht="13" x14ac:dyDescent="0.3">
      <c r="A100" s="29"/>
      <c r="B100" s="29"/>
      <c r="C100" s="29"/>
      <c r="D100" s="29"/>
      <c r="E100" s="29"/>
      <c r="F100" s="29"/>
      <c r="G100" s="29"/>
      <c r="H100" s="29"/>
      <c r="I100" s="29"/>
      <c r="J100" s="29"/>
    </row>
    <row r="101" spans="1:10" ht="13" x14ac:dyDescent="0.3">
      <c r="A101" s="29"/>
      <c r="B101" s="29"/>
      <c r="C101" s="29"/>
      <c r="D101" s="29"/>
      <c r="E101" s="29"/>
      <c r="F101" s="29"/>
      <c r="G101" s="29"/>
      <c r="H101" s="29"/>
      <c r="I101" s="29"/>
      <c r="J101" s="29"/>
    </row>
    <row r="102" spans="1:10" ht="13" x14ac:dyDescent="0.3">
      <c r="A102" s="29"/>
      <c r="B102" s="29"/>
      <c r="C102" s="29"/>
      <c r="D102" s="29"/>
      <c r="E102" s="29"/>
      <c r="F102" s="29"/>
      <c r="G102" s="29"/>
      <c r="H102" s="29"/>
      <c r="I102" s="29"/>
      <c r="J102" s="29"/>
    </row>
    <row r="103" spans="1:10" ht="13" x14ac:dyDescent="0.3">
      <c r="A103" s="29"/>
      <c r="B103" s="29"/>
      <c r="C103" s="29"/>
      <c r="D103" s="29"/>
      <c r="E103" s="29"/>
      <c r="F103" s="29"/>
      <c r="G103" s="29"/>
      <c r="H103" s="29"/>
      <c r="I103" s="29"/>
      <c r="J103" s="29"/>
    </row>
    <row r="104" spans="1:10" ht="13" x14ac:dyDescent="0.3">
      <c r="A104" s="29"/>
      <c r="B104" s="29"/>
      <c r="C104" s="29"/>
      <c r="D104" s="29"/>
      <c r="E104" s="29"/>
      <c r="F104" s="29"/>
      <c r="G104" s="29"/>
      <c r="H104" s="29"/>
      <c r="I104" s="29"/>
      <c r="J104" s="29"/>
    </row>
    <row r="105" spans="1:10" ht="13" x14ac:dyDescent="0.3">
      <c r="F105" s="29"/>
      <c r="G105" s="29"/>
      <c r="H105" s="29"/>
      <c r="I105" s="29"/>
      <c r="J105" s="29"/>
    </row>
    <row r="106" spans="1:10" ht="13" x14ac:dyDescent="0.3">
      <c r="F106" s="29"/>
      <c r="G106" s="29"/>
      <c r="H106" s="29"/>
      <c r="I106" s="29"/>
      <c r="J106" s="29"/>
    </row>
    <row r="107" spans="1:10" ht="13" x14ac:dyDescent="0.3">
      <c r="F107" s="29"/>
      <c r="G107" s="29"/>
      <c r="H107" s="29"/>
      <c r="I107" s="29"/>
      <c r="J107" s="29"/>
    </row>
  </sheetData>
  <sheetProtection sheet="1" objects="1" scenarios="1"/>
  <mergeCells count="2">
    <mergeCell ref="B3:E3"/>
    <mergeCell ref="B35:E35"/>
  </mergeCells>
  <conditionalFormatting sqref="A30 C48:D48">
    <cfRule type="cellIs" dxfId="160" priority="17" stopIfTrue="1" operator="equal">
      <formula>0</formula>
    </cfRule>
  </conditionalFormatting>
  <conditionalFormatting sqref="A38">
    <cfRule type="cellIs" dxfId="159" priority="18" stopIfTrue="1" operator="equal">
      <formula>0</formula>
    </cfRule>
  </conditionalFormatting>
  <conditionalFormatting sqref="B33">
    <cfRule type="expression" dxfId="158" priority="19" stopIfTrue="1">
      <formula>$D$33&lt;&gt;1</formula>
    </cfRule>
  </conditionalFormatting>
  <conditionalFormatting sqref="B34">
    <cfRule type="expression" dxfId="157" priority="20" stopIfTrue="1">
      <formula>$D$34&lt;&gt;1</formula>
    </cfRule>
  </conditionalFormatting>
  <conditionalFormatting sqref="D8">
    <cfRule type="cellIs" dxfId="156" priority="21" stopIfTrue="1" operator="greaterThanOrEqual">
      <formula>$C$8</formula>
    </cfRule>
    <cfRule type="cellIs" dxfId="155" priority="22" stopIfTrue="1" operator="lessThan">
      <formula>$C$8</formula>
    </cfRule>
  </conditionalFormatting>
  <conditionalFormatting sqref="D9">
    <cfRule type="cellIs" dxfId="154" priority="23" stopIfTrue="1" operator="between">
      <formula>$C$9</formula>
      <formula>$E$9</formula>
    </cfRule>
    <cfRule type="cellIs" dxfId="153" priority="24" stopIfTrue="1" operator="notBetween">
      <formula>$C$9</formula>
      <formula>$E$9</formula>
    </cfRule>
  </conditionalFormatting>
  <conditionalFormatting sqref="D10 D27:D28">
    <cfRule type="cellIs" dxfId="152" priority="16" stopIfTrue="1" operator="notEqual">
      <formula>1</formula>
    </cfRule>
    <cfRule type="cellIs" dxfId="151" priority="15" stopIfTrue="1" operator="equal">
      <formula>1</formula>
    </cfRule>
  </conditionalFormatting>
  <conditionalFormatting sqref="D11">
    <cfRule type="cellIs" dxfId="150" priority="25" stopIfTrue="1" operator="between">
      <formula>$C$11</formula>
      <formula>$E$11</formula>
    </cfRule>
    <cfRule type="cellIs" dxfId="149" priority="26" stopIfTrue="1" operator="notBetween">
      <formula>$C$11</formula>
      <formula>$E$11</formula>
    </cfRule>
  </conditionalFormatting>
  <conditionalFormatting sqref="D12">
    <cfRule type="cellIs" dxfId="148" priority="27" stopIfTrue="1" operator="between">
      <formula>$C$12</formula>
      <formula>$E$12</formula>
    </cfRule>
    <cfRule type="cellIs" dxfId="147" priority="28" stopIfTrue="1" operator="notBetween">
      <formula>$C$12</formula>
      <formula>$E$12</formula>
    </cfRule>
  </conditionalFormatting>
  <conditionalFormatting sqref="D13">
    <cfRule type="cellIs" dxfId="146" priority="29" stopIfTrue="1" operator="between">
      <formula>$C$13</formula>
      <formula>$E$13</formula>
    </cfRule>
    <cfRule type="cellIs" dxfId="145" priority="30" stopIfTrue="1" operator="notBetween">
      <formula>$C$13</formula>
      <formula>$E$13</formula>
    </cfRule>
  </conditionalFormatting>
  <conditionalFormatting sqref="D14">
    <cfRule type="cellIs" dxfId="144" priority="31" stopIfTrue="1" operator="lessThanOrEqual">
      <formula>E14</formula>
    </cfRule>
    <cfRule type="cellIs" dxfId="143" priority="32" stopIfTrue="1" operator="greaterThan">
      <formula>E14</formula>
    </cfRule>
  </conditionalFormatting>
  <conditionalFormatting sqref="D16">
    <cfRule type="cellIs" dxfId="142" priority="33" stopIfTrue="1" operator="greaterThanOrEqual">
      <formula>C16-2.5</formula>
    </cfRule>
    <cfRule type="cellIs" dxfId="141" priority="34" stopIfTrue="1" operator="lessThan">
      <formula>C16-2.5</formula>
    </cfRule>
  </conditionalFormatting>
  <conditionalFormatting sqref="D17">
    <cfRule type="cellIs" dxfId="140" priority="35" stopIfTrue="1" operator="between">
      <formula>0</formula>
      <formula>E17</formula>
    </cfRule>
    <cfRule type="cellIs" dxfId="139" priority="36" stopIfTrue="1" operator="notBetween">
      <formula>0</formula>
      <formula>E17</formula>
    </cfRule>
  </conditionalFormatting>
  <conditionalFormatting sqref="D18">
    <cfRule type="cellIs" dxfId="138" priority="37" stopIfTrue="1" operator="between">
      <formula>$C$18</formula>
      <formula>$E$18</formula>
    </cfRule>
    <cfRule type="cellIs" dxfId="137" priority="38" stopIfTrue="1" operator="notBetween">
      <formula>$C$18</formula>
      <formula>330</formula>
    </cfRule>
  </conditionalFormatting>
  <conditionalFormatting sqref="D19">
    <cfRule type="cellIs" dxfId="136" priority="39" stopIfTrue="1" operator="between">
      <formula>$C$19</formula>
      <formula>$E$19</formula>
    </cfRule>
    <cfRule type="cellIs" dxfId="135" priority="40" stopIfTrue="1" operator="notBetween">
      <formula>$C$19</formula>
      <formula>$E$19</formula>
    </cfRule>
  </conditionalFormatting>
  <conditionalFormatting sqref="D20">
    <cfRule type="cellIs" dxfId="134" priority="41" stopIfTrue="1" operator="between">
      <formula>$C$20</formula>
      <formula>$E$20</formula>
    </cfRule>
    <cfRule type="cellIs" dxfId="133" priority="42" stopIfTrue="1" operator="notBetween">
      <formula>$C$20</formula>
      <formula>$E$20</formula>
    </cfRule>
  </conditionalFormatting>
  <conditionalFormatting sqref="D21">
    <cfRule type="cellIs" dxfId="132" priority="43" stopIfTrue="1" operator="between">
      <formula>$C$21</formula>
      <formula>$E$21</formula>
    </cfRule>
    <cfRule type="cellIs" dxfId="131" priority="44" stopIfTrue="1" operator="notBetween">
      <formula>$C$21</formula>
      <formula>$E$21</formula>
    </cfRule>
  </conditionalFormatting>
  <conditionalFormatting sqref="D22">
    <cfRule type="cellIs" dxfId="130" priority="45" stopIfTrue="1" operator="lessThan">
      <formula>$C$22</formula>
    </cfRule>
    <cfRule type="cellIs" dxfId="129" priority="46" stopIfTrue="1" operator="greaterThanOrEqual">
      <formula>$C$22</formula>
    </cfRule>
  </conditionalFormatting>
  <conditionalFormatting sqref="D23">
    <cfRule type="cellIs" dxfId="128" priority="47" stopIfTrue="1" operator="lessThan">
      <formula>$C$23</formula>
    </cfRule>
    <cfRule type="cellIs" dxfId="127" priority="48" stopIfTrue="1" operator="greaterThanOrEqual">
      <formula>$C$23</formula>
    </cfRule>
  </conditionalFormatting>
  <conditionalFormatting sqref="D24">
    <cfRule type="cellIs" dxfId="126" priority="49" stopIfTrue="1" operator="greaterThanOrEqual">
      <formula>$C$24</formula>
    </cfRule>
    <cfRule type="cellIs" dxfId="125" priority="50" stopIfTrue="1" operator="lessThan">
      <formula>$C$24</formula>
    </cfRule>
  </conditionalFormatting>
  <conditionalFormatting sqref="D25">
    <cfRule type="cellIs" dxfId="124" priority="51" stopIfTrue="1" operator="lessThanOrEqual">
      <formula>E25</formula>
    </cfRule>
    <cfRule type="cellIs" dxfId="123" priority="52" stopIfTrue="1" operator="greaterThan">
      <formula>E25</formula>
    </cfRule>
  </conditionalFormatting>
  <conditionalFormatting sqref="D26">
    <cfRule type="cellIs" dxfId="122" priority="53" stopIfTrue="1" operator="between">
      <formula>$C$26</formula>
      <formula>$E$26</formula>
    </cfRule>
    <cfRule type="cellIs" dxfId="121" priority="54" stopIfTrue="1" operator="notBetween">
      <formula>$C$26</formula>
      <formula>$E$26</formula>
    </cfRule>
  </conditionalFormatting>
  <conditionalFormatting sqref="D33">
    <cfRule type="expression" dxfId="120" priority="55" stopIfTrue="1">
      <formula>$D$33&lt;&gt;1</formula>
    </cfRule>
    <cfRule type="expression" dxfId="119" priority="56" stopIfTrue="1">
      <formula>$D$33=1</formula>
    </cfRule>
  </conditionalFormatting>
  <conditionalFormatting sqref="D34">
    <cfRule type="expression" dxfId="118" priority="57" stopIfTrue="1">
      <formula>$D$34&lt;&gt;1</formula>
    </cfRule>
    <cfRule type="expression" dxfId="117" priority="58" stopIfTrue="1">
      <formula>$D$34=1</formula>
    </cfRule>
  </conditionalFormatting>
  <dataValidations count="7">
    <dataValidation type="decimal" operator="lessThan" allowBlank="1" showInputMessage="1" showErrorMessage="1" prompt="Kaava hakee, ei täytetä tähän soluun._x000a_Mahd. lisäykset seuraavalle riville" sqref="A30" xr:uid="{00000000-0002-0000-0200-000000000000}">
      <formula1>0.009</formula1>
    </dataValidation>
    <dataValidation type="decimal" operator="lessThan" allowBlank="1" showInputMessage="1" showErrorMessage="1" prompt="Kaava hakee, ei täytetä tähän soluun._x000a_Mahd. lisäykset seuraavalle riville" sqref="A38" xr:uid="{00000000-0002-0000-0200-000001000000}">
      <formula1>0.001</formula1>
    </dataValidation>
    <dataValidation type="decimal" operator="lessThan" allowBlank="1" showInputMessage="1" showErrorMessage="1" prompt="Kaava hakee, ei täytetä tähän soluun." sqref="A46" xr:uid="{00000000-0002-0000-0200-000002000000}">
      <formula1>0.009</formula1>
    </dataValidation>
    <dataValidation type="decimal" operator="lessThan" allowBlank="1" showInputMessage="1" showErrorMessage="1" prompt="Kaava hakee ei tallennusta" sqref="B35" xr:uid="{00000000-0002-0000-0200-000003000000}">
      <formula1>0.001</formula1>
    </dataValidation>
    <dataValidation type="decimal" operator="lessThan" allowBlank="1" showInputMessage="1" showErrorMessage="1" sqref="C8:C28 E8:E28 C48" xr:uid="{00000000-0002-0000-0200-000004000000}">
      <formula1>0.01</formula1>
    </dataValidation>
    <dataValidation type="decimal" operator="lessThan" allowBlank="1" showInputMessage="1" showErrorMessage="1" error="Kaava hakee, ei täytetä" prompt="Kaava hakee, ei täytetä" sqref="D4:D28" xr:uid="{00000000-0002-0000-0200-000005000000}">
      <formula1>0.001</formula1>
    </dataValidation>
    <dataValidation type="decimal" operator="lessThan" allowBlank="1" showInputMessage="1" showErrorMessage="1" prompt="Kaava hakee, ei täytetä" sqref="D33:D34" xr:uid="{00000000-0002-0000-0200-000006000000}">
      <formula1>0.001</formula1>
    </dataValidation>
  </dataValidations>
  <hyperlinks>
    <hyperlink ref="I2" location="Ohjeet!A1" display="Ohjeet" xr:uid="{00000000-0004-0000-0200-000000000000}"/>
  </hyperlinks>
  <pageMargins left="0.74999999999999989" right="0.74999999999999989" top="0.99999999999999989" bottom="0.99999999999999989" header="0.49251968503937005" footer="0.49251968503937005"/>
  <pageSetup paperSize="0" fitToWidth="0" fitToHeight="0" orientation="portrait" horizontalDpi="0" verticalDpi="0" copies="0"/>
  <headerFooter alignWithMargins="0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59999389629810485"/>
  </sheetPr>
  <dimension ref="A1:AC107"/>
  <sheetViews>
    <sheetView zoomScale="85" zoomScaleNormal="8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D5" sqref="D5"/>
    </sheetView>
  </sheetViews>
  <sheetFormatPr defaultRowHeight="12.5" x14ac:dyDescent="0.25"/>
  <cols>
    <col min="1" max="1" width="9.90625" customWidth="1"/>
    <col min="2" max="2" width="11.36328125" customWidth="1"/>
    <col min="3" max="3" width="22.90625" customWidth="1"/>
    <col min="4" max="4" width="13.453125" customWidth="1"/>
    <col min="5" max="5" width="14.453125" customWidth="1"/>
    <col min="6" max="6" width="10.6328125" customWidth="1"/>
    <col min="7" max="7" width="11.08984375" customWidth="1"/>
    <col min="8" max="8" width="10" customWidth="1"/>
    <col min="9" max="9" width="10.36328125" customWidth="1"/>
    <col min="10" max="10" width="10.90625" customWidth="1"/>
    <col min="11" max="11" width="11.36328125" customWidth="1"/>
    <col min="12" max="12" width="10.453125" customWidth="1"/>
    <col min="13" max="13" width="22.90625" customWidth="1"/>
    <col min="14" max="14" width="10.36328125" customWidth="1"/>
    <col min="15" max="15" width="10.08984375" customWidth="1"/>
    <col min="16" max="16" width="12" customWidth="1"/>
    <col min="17" max="17" width="24.08984375" customWidth="1"/>
    <col min="18" max="18" width="21.36328125" customWidth="1"/>
    <col min="19" max="19" width="9.453125" customWidth="1"/>
    <col min="20" max="20" width="21.36328125" customWidth="1"/>
    <col min="21" max="21" width="13.6328125" hidden="1" customWidth="1"/>
    <col min="22" max="22" width="12.54296875" customWidth="1"/>
    <col min="23" max="23" width="10.90625" customWidth="1"/>
    <col min="24" max="24" width="7.453125" customWidth="1"/>
    <col min="25" max="25" width="22.08984375" customWidth="1"/>
    <col min="26" max="26" width="9.08984375" customWidth="1"/>
    <col min="27" max="27" width="10.6328125" customWidth="1"/>
    <col min="28" max="28" width="21.54296875" customWidth="1"/>
    <col min="29" max="1024" width="9.08984375" customWidth="1"/>
  </cols>
  <sheetData>
    <row r="1" spans="1:29" ht="27" customHeight="1" thickBot="1" x14ac:dyDescent="0.45">
      <c r="D1" s="181" t="s">
        <v>44</v>
      </c>
      <c r="E1" s="18">
        <f>Kilpailijat!$C$1</f>
        <v>0</v>
      </c>
      <c r="F1" s="19"/>
      <c r="G1" s="19"/>
      <c r="H1" s="19"/>
      <c r="I1" s="19"/>
      <c r="J1" s="19"/>
      <c r="K1" s="19"/>
      <c r="L1" s="19"/>
      <c r="M1" s="19"/>
      <c r="N1" s="19"/>
    </row>
    <row r="2" spans="1:29" ht="32.4" customHeight="1" x14ac:dyDescent="0.4">
      <c r="A2" s="182" t="s">
        <v>163</v>
      </c>
      <c r="B2" s="21"/>
      <c r="C2" s="21"/>
      <c r="D2" s="22"/>
      <c r="G2" s="23" t="s">
        <v>46</v>
      </c>
      <c r="I2" s="483" t="s">
        <v>164</v>
      </c>
      <c r="P2" s="23" t="s">
        <v>46</v>
      </c>
      <c r="U2" s="182"/>
    </row>
    <row r="3" spans="1:29" ht="30" customHeight="1" thickBot="1" x14ac:dyDescent="0.35">
      <c r="C3" s="184" t="s">
        <v>165</v>
      </c>
      <c r="D3" s="185"/>
      <c r="E3" s="186"/>
      <c r="F3" s="187" t="s">
        <v>166</v>
      </c>
      <c r="G3" s="188">
        <f>VLOOKUP($D$4,Mitat!$A$59:$I$109,2,0)</f>
        <v>2000</v>
      </c>
      <c r="H3" s="188">
        <f>VLOOKUP($D$4,Mitat!$A$59:$I$109,4,0)</f>
        <v>219</v>
      </c>
      <c r="I3" s="188">
        <f>VLOOKUP($D$4,Mitat!$A$59:$I$109,8,0)</f>
        <v>50</v>
      </c>
      <c r="J3" s="188">
        <f>VLOOKUP($D$4,Mitat!$A$59:$I$109,6,0)</f>
        <v>44</v>
      </c>
      <c r="K3" s="188">
        <f>VLOOKUP($D$4,Mitat!$A$59:$J$109,10,0)</f>
        <v>12</v>
      </c>
      <c r="L3" s="189"/>
      <c r="M3" s="510"/>
      <c r="N3" s="510"/>
      <c r="O3" s="190"/>
      <c r="P3" s="191"/>
      <c r="V3" s="192" t="str">
        <f>D4</f>
        <v>M</v>
      </c>
    </row>
    <row r="4" spans="1:29" ht="29.25" customHeight="1" thickBot="1" x14ac:dyDescent="0.35">
      <c r="C4" s="193" t="s">
        <v>67</v>
      </c>
      <c r="D4" s="192" t="s">
        <v>68</v>
      </c>
      <c r="E4" s="37"/>
      <c r="F4" s="187" t="s">
        <v>168</v>
      </c>
      <c r="G4" s="194"/>
      <c r="H4" s="188">
        <f>VLOOKUP($D$4,Mitat!$A$59:$I$109,5,0)</f>
        <v>221</v>
      </c>
      <c r="I4" s="188">
        <f>VLOOKUP($D$4,Mitat!$A$59:$I$109,9,0)</f>
        <v>57</v>
      </c>
      <c r="J4" s="188">
        <f>VLOOKUP($D$4,Mitat!$A$59:$I$109,7,0)</f>
        <v>46</v>
      </c>
      <c r="K4" s="188">
        <v>13</v>
      </c>
      <c r="L4" s="189"/>
    </row>
    <row r="5" spans="1:29" ht="18" customHeight="1" x14ac:dyDescent="0.35">
      <c r="D5" s="37"/>
      <c r="E5" s="37"/>
      <c r="F5" s="195"/>
      <c r="G5" s="195"/>
      <c r="H5" s="195"/>
      <c r="I5" s="195"/>
      <c r="J5" s="195"/>
      <c r="K5" s="195"/>
      <c r="L5" s="189"/>
      <c r="M5" s="35"/>
      <c r="N5" s="516" t="s">
        <v>169</v>
      </c>
      <c r="O5" s="516"/>
    </row>
    <row r="6" spans="1:29" ht="18" customHeight="1" thickBot="1" x14ac:dyDescent="0.35">
      <c r="D6" s="37"/>
      <c r="E6" s="37"/>
      <c r="F6" s="45" t="s">
        <v>79</v>
      </c>
      <c r="G6" s="195">
        <v>1</v>
      </c>
      <c r="H6" s="195">
        <v>2</v>
      </c>
      <c r="I6" s="195">
        <v>3</v>
      </c>
      <c r="J6" s="195">
        <v>4</v>
      </c>
      <c r="K6" s="195">
        <v>5</v>
      </c>
      <c r="L6" s="195">
        <v>6</v>
      </c>
      <c r="N6" s="196">
        <f>SUM(N8:N99)</f>
        <v>0</v>
      </c>
      <c r="O6" s="196">
        <f>SUM(O8:O99)</f>
        <v>0</v>
      </c>
    </row>
    <row r="7" spans="1:29" ht="54.75" customHeight="1" x14ac:dyDescent="0.35">
      <c r="A7" s="197" t="s">
        <v>170</v>
      </c>
      <c r="B7" s="198" t="s">
        <v>171</v>
      </c>
      <c r="C7" s="198" t="s">
        <v>172</v>
      </c>
      <c r="D7" s="198" t="s">
        <v>411</v>
      </c>
      <c r="E7" s="198" t="s">
        <v>173</v>
      </c>
      <c r="F7" s="198" t="s">
        <v>174</v>
      </c>
      <c r="G7" s="198" t="s">
        <v>175</v>
      </c>
      <c r="H7" s="198" t="s">
        <v>176</v>
      </c>
      <c r="I7" s="198" t="s">
        <v>177</v>
      </c>
      <c r="J7" s="198" t="s">
        <v>178</v>
      </c>
      <c r="K7" s="198" t="s">
        <v>179</v>
      </c>
      <c r="L7" s="198" t="s">
        <v>180</v>
      </c>
      <c r="M7" s="198" t="s">
        <v>181</v>
      </c>
      <c r="N7" s="198" t="s">
        <v>182</v>
      </c>
      <c r="O7" s="198" t="s">
        <v>183</v>
      </c>
      <c r="P7" s="198" t="s">
        <v>184</v>
      </c>
      <c r="Q7" s="198" t="s">
        <v>119</v>
      </c>
      <c r="R7" s="198" t="s">
        <v>112</v>
      </c>
      <c r="S7" s="198" t="s">
        <v>113</v>
      </c>
      <c r="T7" s="199" t="s">
        <v>185</v>
      </c>
      <c r="U7" s="200" t="s">
        <v>115</v>
      </c>
      <c r="V7" s="199" t="s">
        <v>67</v>
      </c>
      <c r="X7" s="517" t="s">
        <v>80</v>
      </c>
      <c r="Y7" s="517"/>
    </row>
    <row r="8" spans="1:29" s="62" customFormat="1" ht="24.9" customHeight="1" x14ac:dyDescent="0.35">
      <c r="A8" s="201"/>
      <c r="B8" s="202"/>
      <c r="C8" s="203" t="str">
        <f>IF(B8="","",VLOOKUP(U8,Kilpailijat!$A$12:$E$2015,5,0))</f>
        <v/>
      </c>
      <c r="D8" s="203"/>
      <c r="E8" s="203"/>
      <c r="F8" s="203"/>
      <c r="G8" s="204"/>
      <c r="H8" s="204"/>
      <c r="I8" s="205"/>
      <c r="J8" s="205"/>
      <c r="K8" s="205"/>
      <c r="L8" s="205"/>
      <c r="M8" s="206"/>
      <c r="N8" s="207"/>
      <c r="O8" s="207"/>
      <c r="P8" s="207"/>
      <c r="Q8" s="208" t="str">
        <f t="shared" ref="Q8:Q39" si="0">IF(P8="","",VLOOKUP(P8,$AA$9:$AB$15,2,0))</f>
        <v/>
      </c>
      <c r="R8" s="206"/>
      <c r="S8" s="207"/>
      <c r="T8" s="209" t="str">
        <f t="shared" ref="T8:T39" si="1">IF(S8="","",VLOOKUP(S8,$X$9:$Y$24,2,0))</f>
        <v/>
      </c>
      <c r="U8" s="210" t="str">
        <f t="shared" ref="U8:U39" si="2">$C$3&amp;$D$4&amp;B8</f>
        <v>KiekkoM</v>
      </c>
      <c r="V8" s="211"/>
      <c r="W8" s="212"/>
      <c r="X8" s="59" t="s">
        <v>116</v>
      </c>
      <c r="Y8" s="59" t="s">
        <v>117</v>
      </c>
      <c r="Z8" s="60"/>
      <c r="AA8" s="61" t="s">
        <v>118</v>
      </c>
      <c r="AB8" s="61" t="s">
        <v>119</v>
      </c>
      <c r="AC8" s="60"/>
    </row>
    <row r="9" spans="1:29" s="62" customFormat="1" ht="24.9" customHeight="1" x14ac:dyDescent="0.35">
      <c r="A9" s="213"/>
      <c r="B9" s="214"/>
      <c r="C9" s="215" t="str">
        <f>IF(B9="","",VLOOKUP(U9,Kilpailijat!$A$12:$E$2015,5,0))</f>
        <v/>
      </c>
      <c r="D9" s="215"/>
      <c r="E9" s="215"/>
      <c r="F9" s="215"/>
      <c r="G9" s="204"/>
      <c r="H9" s="204"/>
      <c r="I9" s="205"/>
      <c r="J9" s="205"/>
      <c r="K9" s="205"/>
      <c r="L9" s="205"/>
      <c r="M9" s="216"/>
      <c r="N9" s="217"/>
      <c r="O9" s="217"/>
      <c r="P9" s="217"/>
      <c r="Q9" s="218" t="str">
        <f t="shared" si="0"/>
        <v/>
      </c>
      <c r="R9" s="216"/>
      <c r="S9" s="217"/>
      <c r="T9" s="219" t="str">
        <f t="shared" si="1"/>
        <v/>
      </c>
      <c r="U9" s="220" t="str">
        <f t="shared" si="2"/>
        <v>KiekkoM</v>
      </c>
      <c r="V9" s="221"/>
      <c r="W9" s="222"/>
      <c r="X9" s="223">
        <v>1</v>
      </c>
      <c r="Y9" s="224"/>
      <c r="Z9" s="60"/>
      <c r="AA9" s="225">
        <v>1</v>
      </c>
      <c r="AB9" s="61" t="s">
        <v>120</v>
      </c>
      <c r="AC9" s="60"/>
    </row>
    <row r="10" spans="1:29" s="62" customFormat="1" ht="24.9" customHeight="1" x14ac:dyDescent="0.35">
      <c r="A10" s="201"/>
      <c r="B10" s="202"/>
      <c r="C10" s="203" t="str">
        <f>IF(B10="","",VLOOKUP(U10,Kilpailijat!$A$12:$E$2015,5,0))</f>
        <v/>
      </c>
      <c r="D10" s="203"/>
      <c r="E10" s="203"/>
      <c r="F10" s="203"/>
      <c r="G10" s="204"/>
      <c r="H10" s="204"/>
      <c r="I10" s="205"/>
      <c r="J10" s="205"/>
      <c r="K10" s="205"/>
      <c r="L10" s="205"/>
      <c r="M10" s="206"/>
      <c r="N10" s="207"/>
      <c r="O10" s="207"/>
      <c r="P10" s="207"/>
      <c r="Q10" s="208" t="str">
        <f t="shared" si="0"/>
        <v/>
      </c>
      <c r="R10" s="206"/>
      <c r="S10" s="207"/>
      <c r="T10" s="209" t="str">
        <f t="shared" si="1"/>
        <v/>
      </c>
      <c r="U10" s="210" t="str">
        <f t="shared" si="2"/>
        <v>KiekkoM</v>
      </c>
      <c r="V10" s="211"/>
      <c r="W10" s="222"/>
      <c r="X10" s="226">
        <v>2</v>
      </c>
      <c r="Y10" s="224"/>
      <c r="Z10" s="60"/>
      <c r="AA10" s="225">
        <v>2</v>
      </c>
      <c r="AB10" s="61" t="s">
        <v>186</v>
      </c>
      <c r="AC10" s="60"/>
    </row>
    <row r="11" spans="1:29" ht="24.9" customHeight="1" x14ac:dyDescent="0.35">
      <c r="A11" s="213"/>
      <c r="B11" s="214"/>
      <c r="C11" s="215" t="str">
        <f>IF(B11="","",VLOOKUP(U11,Kilpailijat!$A$12:$E$2015,5,0))</f>
        <v/>
      </c>
      <c r="D11" s="215"/>
      <c r="E11" s="215"/>
      <c r="F11" s="215"/>
      <c r="G11" s="204"/>
      <c r="H11" s="204"/>
      <c r="I11" s="205"/>
      <c r="J11" s="205"/>
      <c r="K11" s="205"/>
      <c r="L11" s="205"/>
      <c r="M11" s="216"/>
      <c r="N11" s="217"/>
      <c r="O11" s="217"/>
      <c r="P11" s="217"/>
      <c r="Q11" s="218" t="str">
        <f t="shared" si="0"/>
        <v/>
      </c>
      <c r="R11" s="216"/>
      <c r="S11" s="217"/>
      <c r="T11" s="219" t="str">
        <f t="shared" si="1"/>
        <v/>
      </c>
      <c r="U11" s="220" t="str">
        <f t="shared" si="2"/>
        <v>KiekkoM</v>
      </c>
      <c r="V11" s="221"/>
      <c r="W11" s="99"/>
      <c r="X11" s="227">
        <v>3</v>
      </c>
      <c r="Y11" s="82"/>
      <c r="Z11" s="37"/>
      <c r="AA11" s="83">
        <v>3</v>
      </c>
      <c r="AB11" s="228" t="s">
        <v>187</v>
      </c>
      <c r="AC11" s="37"/>
    </row>
    <row r="12" spans="1:29" ht="24.9" customHeight="1" x14ac:dyDescent="0.35">
      <c r="A12" s="201"/>
      <c r="B12" s="202"/>
      <c r="C12" s="203" t="str">
        <f>IF(B12="","",VLOOKUP(U12,Kilpailijat!$A$12:$E$2015,5,0))</f>
        <v/>
      </c>
      <c r="D12" s="203"/>
      <c r="E12" s="203"/>
      <c r="F12" s="203"/>
      <c r="G12" s="204"/>
      <c r="H12" s="204"/>
      <c r="I12" s="205"/>
      <c r="J12" s="205"/>
      <c r="K12" s="205"/>
      <c r="L12" s="205"/>
      <c r="M12" s="206"/>
      <c r="N12" s="207"/>
      <c r="O12" s="207"/>
      <c r="P12" s="207"/>
      <c r="Q12" s="208" t="str">
        <f t="shared" si="0"/>
        <v/>
      </c>
      <c r="R12" s="206"/>
      <c r="S12" s="207"/>
      <c r="T12" s="209" t="str">
        <f t="shared" si="1"/>
        <v/>
      </c>
      <c r="U12" s="210" t="str">
        <f t="shared" si="2"/>
        <v>KiekkoM</v>
      </c>
      <c r="V12" s="211"/>
      <c r="W12" s="99"/>
      <c r="X12" s="229">
        <v>4</v>
      </c>
      <c r="Y12" s="82"/>
      <c r="AA12" s="83">
        <v>4</v>
      </c>
      <c r="AB12" s="228" t="s">
        <v>188</v>
      </c>
    </row>
    <row r="13" spans="1:29" ht="24.9" customHeight="1" x14ac:dyDescent="0.35">
      <c r="A13" s="213"/>
      <c r="B13" s="214"/>
      <c r="C13" s="215" t="str">
        <f>IF(B13="","",VLOOKUP(U13,Kilpailijat!$A$12:$E$2015,5,0))</f>
        <v/>
      </c>
      <c r="D13" s="215"/>
      <c r="E13" s="215"/>
      <c r="F13" s="215"/>
      <c r="G13" s="204"/>
      <c r="H13" s="204"/>
      <c r="I13" s="205"/>
      <c r="J13" s="205"/>
      <c r="K13" s="205"/>
      <c r="L13" s="205"/>
      <c r="M13" s="216"/>
      <c r="N13" s="217"/>
      <c r="O13" s="217"/>
      <c r="P13" s="217"/>
      <c r="Q13" s="218" t="str">
        <f t="shared" si="0"/>
        <v/>
      </c>
      <c r="R13" s="216"/>
      <c r="S13" s="217"/>
      <c r="T13" s="219" t="str">
        <f t="shared" si="1"/>
        <v/>
      </c>
      <c r="U13" s="220" t="str">
        <f t="shared" si="2"/>
        <v>KiekkoM</v>
      </c>
      <c r="V13" s="221"/>
      <c r="W13" s="99"/>
      <c r="X13" s="227">
        <v>5</v>
      </c>
      <c r="Y13" s="82"/>
      <c r="AA13" s="83">
        <v>5</v>
      </c>
      <c r="AB13" s="228" t="s">
        <v>189</v>
      </c>
    </row>
    <row r="14" spans="1:29" ht="24.9" customHeight="1" x14ac:dyDescent="0.35">
      <c r="A14" s="201"/>
      <c r="B14" s="202"/>
      <c r="C14" s="203" t="str">
        <f>IF(B14="","",VLOOKUP(U14,Kilpailijat!$A$12:$E$2015,5,0))</f>
        <v/>
      </c>
      <c r="D14" s="203"/>
      <c r="E14" s="203"/>
      <c r="F14" s="203"/>
      <c r="G14" s="204"/>
      <c r="H14" s="204"/>
      <c r="I14" s="205"/>
      <c r="J14" s="205"/>
      <c r="K14" s="205"/>
      <c r="L14" s="205"/>
      <c r="M14" s="206"/>
      <c r="N14" s="207"/>
      <c r="O14" s="207"/>
      <c r="P14" s="207"/>
      <c r="Q14" s="208" t="str">
        <f t="shared" si="0"/>
        <v/>
      </c>
      <c r="R14" s="206"/>
      <c r="S14" s="207"/>
      <c r="T14" s="209" t="str">
        <f t="shared" si="1"/>
        <v/>
      </c>
      <c r="U14" s="210" t="str">
        <f t="shared" si="2"/>
        <v>KiekkoM</v>
      </c>
      <c r="V14" s="211"/>
      <c r="W14" s="99"/>
      <c r="X14" s="229">
        <v>6</v>
      </c>
      <c r="Y14" s="82"/>
      <c r="AA14" s="83">
        <v>6</v>
      </c>
      <c r="AB14" s="228" t="s">
        <v>190</v>
      </c>
    </row>
    <row r="15" spans="1:29" ht="24.9" customHeight="1" x14ac:dyDescent="0.35">
      <c r="A15" s="213"/>
      <c r="B15" s="214"/>
      <c r="C15" s="215" t="str">
        <f>IF(B15="","",VLOOKUP(U15,Kilpailijat!$A$12:$E$2015,5,0))</f>
        <v/>
      </c>
      <c r="D15" s="215"/>
      <c r="E15" s="215"/>
      <c r="F15" s="215"/>
      <c r="G15" s="204"/>
      <c r="H15" s="204"/>
      <c r="I15" s="205"/>
      <c r="J15" s="205"/>
      <c r="K15" s="205"/>
      <c r="L15" s="205"/>
      <c r="M15" s="216"/>
      <c r="N15" s="217"/>
      <c r="O15" s="217"/>
      <c r="P15" s="217"/>
      <c r="Q15" s="218" t="str">
        <f t="shared" si="0"/>
        <v/>
      </c>
      <c r="R15" s="216"/>
      <c r="S15" s="217"/>
      <c r="T15" s="219" t="str">
        <f t="shared" si="1"/>
        <v/>
      </c>
      <c r="U15" s="220" t="str">
        <f t="shared" si="2"/>
        <v>KiekkoM</v>
      </c>
      <c r="V15" s="221"/>
      <c r="W15" s="99"/>
      <c r="X15" s="227">
        <v>7</v>
      </c>
      <c r="Y15" s="82"/>
      <c r="AA15" s="83">
        <v>7</v>
      </c>
      <c r="AB15" s="84" t="s">
        <v>191</v>
      </c>
    </row>
    <row r="16" spans="1:29" ht="24.9" customHeight="1" x14ac:dyDescent="0.35">
      <c r="A16" s="201"/>
      <c r="B16" s="202"/>
      <c r="C16" s="203" t="str">
        <f>IF(B16="","",VLOOKUP(U16,Kilpailijat!$A$12:$E$2015,5,0))</f>
        <v/>
      </c>
      <c r="D16" s="203"/>
      <c r="E16" s="203"/>
      <c r="F16" s="203"/>
      <c r="G16" s="204"/>
      <c r="H16" s="204"/>
      <c r="I16" s="205"/>
      <c r="J16" s="205"/>
      <c r="K16" s="205"/>
      <c r="L16" s="205"/>
      <c r="M16" s="206"/>
      <c r="N16" s="207"/>
      <c r="O16" s="207"/>
      <c r="P16" s="207"/>
      <c r="Q16" s="208" t="str">
        <f t="shared" si="0"/>
        <v/>
      </c>
      <c r="R16" s="206"/>
      <c r="S16" s="207"/>
      <c r="T16" s="209" t="str">
        <f t="shared" si="1"/>
        <v/>
      </c>
      <c r="U16" s="210" t="str">
        <f t="shared" si="2"/>
        <v>KiekkoM</v>
      </c>
      <c r="V16" s="211"/>
      <c r="W16" s="37"/>
      <c r="X16" s="229">
        <v>8</v>
      </c>
      <c r="Y16" s="82"/>
      <c r="Z16" s="37"/>
      <c r="AA16" s="37"/>
      <c r="AB16" s="37"/>
    </row>
    <row r="17" spans="1:28" ht="24.9" customHeight="1" x14ac:dyDescent="0.35">
      <c r="A17" s="213"/>
      <c r="B17" s="214"/>
      <c r="C17" s="215" t="str">
        <f>IF(B17="","",VLOOKUP(U17,Kilpailijat!$A$12:$E$2015,5,0))</f>
        <v/>
      </c>
      <c r="D17" s="215"/>
      <c r="E17" s="215"/>
      <c r="F17" s="215"/>
      <c r="G17" s="204"/>
      <c r="H17" s="204"/>
      <c r="I17" s="205"/>
      <c r="J17" s="205"/>
      <c r="K17" s="205"/>
      <c r="L17" s="205"/>
      <c r="M17" s="216"/>
      <c r="N17" s="217"/>
      <c r="O17" s="217"/>
      <c r="P17" s="217"/>
      <c r="Q17" s="218" t="str">
        <f t="shared" si="0"/>
        <v/>
      </c>
      <c r="R17" s="216"/>
      <c r="S17" s="217"/>
      <c r="T17" s="219" t="str">
        <f t="shared" si="1"/>
        <v/>
      </c>
      <c r="U17" s="220" t="str">
        <f t="shared" si="2"/>
        <v>KiekkoM</v>
      </c>
      <c r="V17" s="221"/>
      <c r="W17" s="37"/>
      <c r="X17" s="227">
        <v>9</v>
      </c>
      <c r="Y17" s="82"/>
      <c r="Z17" s="37"/>
      <c r="AA17" s="37"/>
      <c r="AB17" s="37"/>
    </row>
    <row r="18" spans="1:28" ht="24.9" customHeight="1" x14ac:dyDescent="0.35">
      <c r="A18" s="201"/>
      <c r="B18" s="202"/>
      <c r="C18" s="203" t="str">
        <f>IF(B18="","",VLOOKUP(U18,Kilpailijat!$A$12:$E$2015,5,0))</f>
        <v/>
      </c>
      <c r="D18" s="203"/>
      <c r="E18" s="203"/>
      <c r="F18" s="203"/>
      <c r="G18" s="204"/>
      <c r="H18" s="204"/>
      <c r="I18" s="205"/>
      <c r="J18" s="205"/>
      <c r="K18" s="205"/>
      <c r="L18" s="205"/>
      <c r="M18" s="206"/>
      <c r="N18" s="207"/>
      <c r="O18" s="207"/>
      <c r="P18" s="207"/>
      <c r="Q18" s="208" t="str">
        <f t="shared" si="0"/>
        <v/>
      </c>
      <c r="R18" s="206"/>
      <c r="S18" s="207"/>
      <c r="T18" s="209" t="str">
        <f t="shared" si="1"/>
        <v/>
      </c>
      <c r="U18" s="210" t="str">
        <f t="shared" si="2"/>
        <v>KiekkoM</v>
      </c>
      <c r="V18" s="211"/>
      <c r="W18" s="37"/>
      <c r="X18" s="229">
        <v>10</v>
      </c>
      <c r="Y18" s="82"/>
      <c r="Z18" s="37"/>
      <c r="AA18" s="37"/>
      <c r="AB18" s="37"/>
    </row>
    <row r="19" spans="1:28" ht="24.9" customHeight="1" x14ac:dyDescent="0.35">
      <c r="A19" s="213"/>
      <c r="B19" s="214"/>
      <c r="C19" s="215" t="str">
        <f>IF(B19="","",VLOOKUP(U19,Kilpailijat!$A$12:$E$2015,5,0))</f>
        <v/>
      </c>
      <c r="D19" s="215"/>
      <c r="E19" s="215"/>
      <c r="F19" s="215"/>
      <c r="G19" s="204"/>
      <c r="H19" s="204"/>
      <c r="I19" s="205"/>
      <c r="J19" s="205"/>
      <c r="K19" s="205"/>
      <c r="L19" s="205"/>
      <c r="M19" s="216"/>
      <c r="N19" s="217"/>
      <c r="O19" s="217"/>
      <c r="P19" s="217"/>
      <c r="Q19" s="218" t="str">
        <f t="shared" si="0"/>
        <v/>
      </c>
      <c r="R19" s="216"/>
      <c r="S19" s="217"/>
      <c r="T19" s="219" t="str">
        <f t="shared" si="1"/>
        <v/>
      </c>
      <c r="U19" s="220" t="str">
        <f t="shared" si="2"/>
        <v>KiekkoM</v>
      </c>
      <c r="V19" s="221"/>
      <c r="W19" s="37"/>
      <c r="X19" s="227">
        <v>11</v>
      </c>
      <c r="Y19" s="82"/>
      <c r="Z19" s="37"/>
      <c r="AA19" s="37"/>
      <c r="AB19" s="37"/>
    </row>
    <row r="20" spans="1:28" ht="24.9" customHeight="1" x14ac:dyDescent="0.35">
      <c r="A20" s="201"/>
      <c r="B20" s="202"/>
      <c r="C20" s="203" t="str">
        <f>IF(B20="","",VLOOKUP(U20,Kilpailijat!$A$12:$E$2015,5,0))</f>
        <v/>
      </c>
      <c r="D20" s="203"/>
      <c r="E20" s="203"/>
      <c r="F20" s="203"/>
      <c r="G20" s="204"/>
      <c r="H20" s="204"/>
      <c r="I20" s="205"/>
      <c r="J20" s="205"/>
      <c r="K20" s="205"/>
      <c r="L20" s="205"/>
      <c r="M20" s="206"/>
      <c r="N20" s="207"/>
      <c r="O20" s="207"/>
      <c r="P20" s="207"/>
      <c r="Q20" s="208" t="str">
        <f t="shared" si="0"/>
        <v/>
      </c>
      <c r="R20" s="206"/>
      <c r="S20" s="207"/>
      <c r="T20" s="209" t="str">
        <f t="shared" si="1"/>
        <v/>
      </c>
      <c r="U20" s="210" t="str">
        <f t="shared" si="2"/>
        <v>KiekkoM</v>
      </c>
      <c r="V20" s="211"/>
      <c r="W20" s="37"/>
      <c r="X20" s="229">
        <v>12</v>
      </c>
      <c r="Y20" s="82"/>
      <c r="Z20" s="37"/>
      <c r="AA20" s="37"/>
      <c r="AB20" s="37"/>
    </row>
    <row r="21" spans="1:28" ht="24.9" customHeight="1" x14ac:dyDescent="0.35">
      <c r="A21" s="213"/>
      <c r="B21" s="214"/>
      <c r="C21" s="215" t="str">
        <f>IF(B21="","",VLOOKUP(U21,Kilpailijat!$A$12:$E$2015,5,0))</f>
        <v/>
      </c>
      <c r="D21" s="215"/>
      <c r="E21" s="215"/>
      <c r="F21" s="215"/>
      <c r="G21" s="204"/>
      <c r="H21" s="204"/>
      <c r="I21" s="205"/>
      <c r="J21" s="205"/>
      <c r="K21" s="205"/>
      <c r="L21" s="205"/>
      <c r="M21" s="216"/>
      <c r="N21" s="217"/>
      <c r="O21" s="217"/>
      <c r="P21" s="217"/>
      <c r="Q21" s="218" t="str">
        <f t="shared" si="0"/>
        <v/>
      </c>
      <c r="R21" s="216"/>
      <c r="S21" s="217"/>
      <c r="T21" s="219" t="str">
        <f t="shared" si="1"/>
        <v/>
      </c>
      <c r="U21" s="220" t="str">
        <f t="shared" si="2"/>
        <v>KiekkoM</v>
      </c>
      <c r="V21" s="221"/>
      <c r="W21" s="37"/>
      <c r="X21" s="37"/>
      <c r="Y21" s="37"/>
      <c r="Z21" s="37"/>
      <c r="AA21" s="37"/>
      <c r="AB21" s="37"/>
    </row>
    <row r="22" spans="1:28" ht="24.9" customHeight="1" x14ac:dyDescent="0.35">
      <c r="A22" s="201"/>
      <c r="B22" s="202"/>
      <c r="C22" s="203" t="str">
        <f>IF(B22="","",VLOOKUP(U22,Kilpailijat!$A$12:$E$2015,5,0))</f>
        <v/>
      </c>
      <c r="D22" s="203"/>
      <c r="E22" s="203"/>
      <c r="F22" s="203"/>
      <c r="G22" s="204"/>
      <c r="H22" s="204"/>
      <c r="I22" s="205"/>
      <c r="J22" s="205"/>
      <c r="K22" s="205"/>
      <c r="L22" s="205"/>
      <c r="M22" s="206"/>
      <c r="N22" s="207"/>
      <c r="O22" s="207"/>
      <c r="P22" s="207"/>
      <c r="Q22" s="208" t="str">
        <f t="shared" si="0"/>
        <v/>
      </c>
      <c r="R22" s="206"/>
      <c r="S22" s="207"/>
      <c r="T22" s="209" t="str">
        <f t="shared" si="1"/>
        <v/>
      </c>
      <c r="U22" s="210" t="str">
        <f t="shared" si="2"/>
        <v>KiekkoM</v>
      </c>
      <c r="V22" s="211"/>
      <c r="W22" s="37"/>
      <c r="X22" s="37"/>
      <c r="Y22" s="37"/>
      <c r="Z22" s="37"/>
      <c r="AA22" s="37"/>
      <c r="AB22" s="37"/>
    </row>
    <row r="23" spans="1:28" ht="24.9" customHeight="1" x14ac:dyDescent="0.35">
      <c r="A23" s="213"/>
      <c r="B23" s="214"/>
      <c r="C23" s="215" t="str">
        <f>IF(B23="","",VLOOKUP(U23,Kilpailijat!$A$12:$E$2015,5,0))</f>
        <v/>
      </c>
      <c r="D23" s="215"/>
      <c r="E23" s="215"/>
      <c r="F23" s="215"/>
      <c r="G23" s="204"/>
      <c r="H23" s="204"/>
      <c r="I23" s="205"/>
      <c r="J23" s="205"/>
      <c r="K23" s="205"/>
      <c r="L23" s="205"/>
      <c r="M23" s="216"/>
      <c r="N23" s="217"/>
      <c r="O23" s="217"/>
      <c r="P23" s="217"/>
      <c r="Q23" s="218" t="str">
        <f t="shared" si="0"/>
        <v/>
      </c>
      <c r="R23" s="216"/>
      <c r="S23" s="217"/>
      <c r="T23" s="219" t="str">
        <f t="shared" si="1"/>
        <v/>
      </c>
      <c r="U23" s="220" t="str">
        <f t="shared" si="2"/>
        <v>KiekkoM</v>
      </c>
      <c r="V23" s="221"/>
      <c r="W23" s="37"/>
      <c r="X23" s="37"/>
      <c r="Y23" s="37"/>
      <c r="Z23" s="37"/>
      <c r="AA23" s="37"/>
      <c r="AB23" s="37"/>
    </row>
    <row r="24" spans="1:28" ht="24.9" customHeight="1" x14ac:dyDescent="0.35">
      <c r="A24" s="201"/>
      <c r="B24" s="202"/>
      <c r="C24" s="203" t="str">
        <f>IF(B24="","",VLOOKUP(U24,Kilpailijat!$A$12:$E$2015,5,0))</f>
        <v/>
      </c>
      <c r="D24" s="203"/>
      <c r="E24" s="203"/>
      <c r="F24" s="203"/>
      <c r="G24" s="204"/>
      <c r="H24" s="204"/>
      <c r="I24" s="205"/>
      <c r="J24" s="205"/>
      <c r="K24" s="205"/>
      <c r="L24" s="205"/>
      <c r="M24" s="206"/>
      <c r="N24" s="207"/>
      <c r="O24" s="207"/>
      <c r="P24" s="207"/>
      <c r="Q24" s="208" t="str">
        <f t="shared" si="0"/>
        <v/>
      </c>
      <c r="R24" s="206"/>
      <c r="S24" s="207"/>
      <c r="T24" s="209" t="str">
        <f t="shared" si="1"/>
        <v/>
      </c>
      <c r="U24" s="210" t="str">
        <f t="shared" si="2"/>
        <v>KiekkoM</v>
      </c>
      <c r="V24" s="211"/>
      <c r="W24" s="37"/>
      <c r="X24" s="37"/>
      <c r="Y24" s="37"/>
      <c r="Z24" s="37"/>
      <c r="AA24" s="37"/>
      <c r="AB24" s="37"/>
    </row>
    <row r="25" spans="1:28" ht="24.9" customHeight="1" x14ac:dyDescent="0.35">
      <c r="A25" s="213"/>
      <c r="B25" s="214"/>
      <c r="C25" s="215" t="str">
        <f>IF(B25="","",VLOOKUP(U25,Kilpailijat!$A$12:$E$2015,5,0))</f>
        <v/>
      </c>
      <c r="D25" s="215"/>
      <c r="E25" s="215"/>
      <c r="F25" s="215"/>
      <c r="G25" s="204"/>
      <c r="H25" s="204"/>
      <c r="I25" s="205"/>
      <c r="J25" s="205"/>
      <c r="K25" s="205"/>
      <c r="L25" s="205"/>
      <c r="M25" s="216"/>
      <c r="N25" s="217"/>
      <c r="O25" s="217"/>
      <c r="P25" s="217"/>
      <c r="Q25" s="218" t="str">
        <f t="shared" si="0"/>
        <v/>
      </c>
      <c r="R25" s="216"/>
      <c r="S25" s="217"/>
      <c r="T25" s="219" t="str">
        <f t="shared" si="1"/>
        <v/>
      </c>
      <c r="U25" s="220" t="str">
        <f t="shared" si="2"/>
        <v>KiekkoM</v>
      </c>
      <c r="V25" s="221"/>
      <c r="W25" s="37"/>
      <c r="X25" s="37"/>
      <c r="Y25" s="37"/>
      <c r="Z25" s="37"/>
      <c r="AA25" s="37"/>
      <c r="AB25" s="37"/>
    </row>
    <row r="26" spans="1:28" ht="24.9" customHeight="1" x14ac:dyDescent="0.35">
      <c r="A26" s="201"/>
      <c r="B26" s="202"/>
      <c r="C26" s="203" t="str">
        <f>IF(B26="","",VLOOKUP(U26,Kilpailijat!$A$12:$E$2015,5,0))</f>
        <v/>
      </c>
      <c r="D26" s="203"/>
      <c r="E26" s="203"/>
      <c r="F26" s="203"/>
      <c r="G26" s="204"/>
      <c r="H26" s="204"/>
      <c r="I26" s="205"/>
      <c r="J26" s="205"/>
      <c r="K26" s="205"/>
      <c r="L26" s="205"/>
      <c r="M26" s="206"/>
      <c r="N26" s="207"/>
      <c r="O26" s="207"/>
      <c r="P26" s="207"/>
      <c r="Q26" s="208" t="str">
        <f t="shared" si="0"/>
        <v/>
      </c>
      <c r="R26" s="206"/>
      <c r="S26" s="207"/>
      <c r="T26" s="209" t="str">
        <f t="shared" si="1"/>
        <v/>
      </c>
      <c r="U26" s="210" t="str">
        <f t="shared" si="2"/>
        <v>KiekkoM</v>
      </c>
      <c r="V26" s="211"/>
      <c r="W26" s="37"/>
      <c r="X26" s="37"/>
      <c r="Y26" s="37"/>
      <c r="Z26" s="37"/>
      <c r="AA26" s="37"/>
      <c r="AB26" s="37"/>
    </row>
    <row r="27" spans="1:28" ht="24.9" customHeight="1" x14ac:dyDescent="0.35">
      <c r="A27" s="213"/>
      <c r="B27" s="214"/>
      <c r="C27" s="215" t="str">
        <f>IF(B27="","",VLOOKUP(U27,Kilpailijat!$A$12:$E$2015,5,0))</f>
        <v/>
      </c>
      <c r="D27" s="215"/>
      <c r="E27" s="215"/>
      <c r="F27" s="215"/>
      <c r="G27" s="204"/>
      <c r="H27" s="204"/>
      <c r="I27" s="205"/>
      <c r="J27" s="205"/>
      <c r="K27" s="205"/>
      <c r="L27" s="205"/>
      <c r="M27" s="216"/>
      <c r="N27" s="217"/>
      <c r="O27" s="217"/>
      <c r="P27" s="217"/>
      <c r="Q27" s="218" t="str">
        <f t="shared" si="0"/>
        <v/>
      </c>
      <c r="R27" s="216"/>
      <c r="S27" s="217"/>
      <c r="T27" s="219" t="str">
        <f t="shared" si="1"/>
        <v/>
      </c>
      <c r="U27" s="220" t="str">
        <f t="shared" si="2"/>
        <v>KiekkoM</v>
      </c>
      <c r="V27" s="221"/>
      <c r="W27" s="37"/>
      <c r="X27" s="37"/>
      <c r="Y27" s="37"/>
      <c r="Z27" s="37"/>
      <c r="AA27" s="37"/>
      <c r="AB27" s="37"/>
    </row>
    <row r="28" spans="1:28" ht="24.9" customHeight="1" x14ac:dyDescent="0.35">
      <c r="A28" s="201"/>
      <c r="B28" s="202"/>
      <c r="C28" s="203" t="str">
        <f>IF(B28="","",VLOOKUP(U28,Kilpailijat!$A$12:$E$2015,5,0))</f>
        <v/>
      </c>
      <c r="D28" s="203"/>
      <c r="E28" s="203"/>
      <c r="F28" s="203"/>
      <c r="G28" s="204"/>
      <c r="H28" s="204"/>
      <c r="I28" s="205"/>
      <c r="J28" s="205"/>
      <c r="K28" s="205"/>
      <c r="L28" s="205"/>
      <c r="M28" s="206"/>
      <c r="N28" s="207"/>
      <c r="O28" s="207"/>
      <c r="P28" s="207"/>
      <c r="Q28" s="208" t="str">
        <f t="shared" si="0"/>
        <v/>
      </c>
      <c r="R28" s="206"/>
      <c r="S28" s="207"/>
      <c r="T28" s="209" t="str">
        <f t="shared" si="1"/>
        <v/>
      </c>
      <c r="U28" s="210" t="str">
        <f t="shared" si="2"/>
        <v>KiekkoM</v>
      </c>
      <c r="V28" s="211"/>
      <c r="W28" s="37"/>
      <c r="X28" s="37"/>
      <c r="Y28" s="37"/>
      <c r="Z28" s="37"/>
      <c r="AA28" s="37"/>
      <c r="AB28" s="37"/>
    </row>
    <row r="29" spans="1:28" ht="24.9" customHeight="1" x14ac:dyDescent="0.35">
      <c r="A29" s="213"/>
      <c r="B29" s="214"/>
      <c r="C29" s="215" t="str">
        <f>IF(B29="","",VLOOKUP(U29,Kilpailijat!$A$12:$E$2015,5,0))</f>
        <v/>
      </c>
      <c r="D29" s="215"/>
      <c r="E29" s="215"/>
      <c r="F29" s="215"/>
      <c r="G29" s="204"/>
      <c r="H29" s="204"/>
      <c r="I29" s="205"/>
      <c r="J29" s="205"/>
      <c r="K29" s="205"/>
      <c r="L29" s="205"/>
      <c r="M29" s="216"/>
      <c r="N29" s="217"/>
      <c r="O29" s="217"/>
      <c r="P29" s="217"/>
      <c r="Q29" s="218" t="str">
        <f t="shared" si="0"/>
        <v/>
      </c>
      <c r="R29" s="216"/>
      <c r="S29" s="217"/>
      <c r="T29" s="219" t="str">
        <f t="shared" si="1"/>
        <v/>
      </c>
      <c r="U29" s="220" t="str">
        <f t="shared" si="2"/>
        <v>KiekkoM</v>
      </c>
      <c r="V29" s="221"/>
      <c r="W29" s="37"/>
      <c r="X29" s="37"/>
      <c r="Y29" s="37"/>
      <c r="Z29" s="37"/>
      <c r="AA29" s="37"/>
      <c r="AB29" s="37"/>
    </row>
    <row r="30" spans="1:28" ht="24.9" customHeight="1" x14ac:dyDescent="0.35">
      <c r="A30" s="201"/>
      <c r="B30" s="202"/>
      <c r="C30" s="203" t="str">
        <f>IF(B30="","",VLOOKUP(U30,Kilpailijat!$A$12:$E$2015,5,0))</f>
        <v/>
      </c>
      <c r="D30" s="203"/>
      <c r="E30" s="203"/>
      <c r="F30" s="203"/>
      <c r="G30" s="204"/>
      <c r="H30" s="204"/>
      <c r="I30" s="205"/>
      <c r="J30" s="205"/>
      <c r="K30" s="205"/>
      <c r="L30" s="205"/>
      <c r="M30" s="206"/>
      <c r="N30" s="207"/>
      <c r="O30" s="207"/>
      <c r="P30" s="207"/>
      <c r="Q30" s="208" t="str">
        <f t="shared" si="0"/>
        <v/>
      </c>
      <c r="R30" s="206"/>
      <c r="S30" s="207"/>
      <c r="T30" s="209" t="str">
        <f t="shared" si="1"/>
        <v/>
      </c>
      <c r="U30" s="210" t="str">
        <f t="shared" si="2"/>
        <v>KiekkoM</v>
      </c>
      <c r="V30" s="211"/>
      <c r="W30" s="37"/>
      <c r="X30" s="37"/>
      <c r="Y30" s="37"/>
      <c r="Z30" s="37"/>
      <c r="AA30" s="37"/>
      <c r="AB30" s="37"/>
    </row>
    <row r="31" spans="1:28" ht="24.9" customHeight="1" x14ac:dyDescent="0.35">
      <c r="A31" s="213"/>
      <c r="B31" s="214"/>
      <c r="C31" s="215" t="str">
        <f>IF(B31="","",VLOOKUP(U31,Kilpailijat!$A$12:$E$2015,5,0))</f>
        <v/>
      </c>
      <c r="D31" s="215"/>
      <c r="E31" s="215"/>
      <c r="F31" s="215"/>
      <c r="G31" s="204"/>
      <c r="H31" s="204"/>
      <c r="I31" s="205"/>
      <c r="J31" s="205"/>
      <c r="K31" s="205"/>
      <c r="L31" s="205"/>
      <c r="M31" s="216"/>
      <c r="N31" s="217"/>
      <c r="O31" s="217"/>
      <c r="P31" s="217"/>
      <c r="Q31" s="218" t="str">
        <f t="shared" si="0"/>
        <v/>
      </c>
      <c r="R31" s="216"/>
      <c r="S31" s="217"/>
      <c r="T31" s="219" t="str">
        <f t="shared" si="1"/>
        <v/>
      </c>
      <c r="U31" s="220" t="str">
        <f t="shared" si="2"/>
        <v>KiekkoM</v>
      </c>
      <c r="V31" s="221"/>
      <c r="W31" s="37"/>
      <c r="X31" s="37"/>
      <c r="Y31" s="37"/>
      <c r="Z31" s="37"/>
      <c r="AA31" s="37"/>
      <c r="AB31" s="37"/>
    </row>
    <row r="32" spans="1:28" ht="24.9" customHeight="1" x14ac:dyDescent="0.35">
      <c r="A32" s="201"/>
      <c r="B32" s="202"/>
      <c r="C32" s="203" t="str">
        <f>IF(B32="","",VLOOKUP(U32,Kilpailijat!$A$12:$E$2015,5,0))</f>
        <v/>
      </c>
      <c r="D32" s="203"/>
      <c r="E32" s="203"/>
      <c r="F32" s="203"/>
      <c r="G32" s="204"/>
      <c r="H32" s="204"/>
      <c r="I32" s="205"/>
      <c r="J32" s="205"/>
      <c r="K32" s="205"/>
      <c r="L32" s="205"/>
      <c r="M32" s="206"/>
      <c r="N32" s="207"/>
      <c r="O32" s="207"/>
      <c r="P32" s="207"/>
      <c r="Q32" s="208" t="str">
        <f t="shared" si="0"/>
        <v/>
      </c>
      <c r="R32" s="206"/>
      <c r="S32" s="207"/>
      <c r="T32" s="209" t="str">
        <f t="shared" si="1"/>
        <v/>
      </c>
      <c r="U32" s="210" t="str">
        <f t="shared" si="2"/>
        <v>KiekkoM</v>
      </c>
      <c r="V32" s="211"/>
      <c r="W32" s="37"/>
      <c r="X32" s="37"/>
      <c r="Y32" s="37"/>
      <c r="Z32" s="37"/>
      <c r="AA32" s="37"/>
      <c r="AB32" s="37"/>
    </row>
    <row r="33" spans="1:28" ht="24.9" customHeight="1" x14ac:dyDescent="0.35">
      <c r="A33" s="213"/>
      <c r="B33" s="214"/>
      <c r="C33" s="215" t="str">
        <f>IF(B33="","",VLOOKUP(U33,Kilpailijat!$A$12:$E$2015,5,0))</f>
        <v/>
      </c>
      <c r="D33" s="215"/>
      <c r="E33" s="215"/>
      <c r="F33" s="215"/>
      <c r="G33" s="204"/>
      <c r="H33" s="204"/>
      <c r="I33" s="205"/>
      <c r="J33" s="205"/>
      <c r="K33" s="205"/>
      <c r="L33" s="205"/>
      <c r="M33" s="216"/>
      <c r="N33" s="217"/>
      <c r="O33" s="217"/>
      <c r="P33" s="217"/>
      <c r="Q33" s="218" t="str">
        <f t="shared" si="0"/>
        <v/>
      </c>
      <c r="R33" s="216"/>
      <c r="S33" s="217"/>
      <c r="T33" s="219" t="str">
        <f t="shared" si="1"/>
        <v/>
      </c>
      <c r="U33" s="220" t="str">
        <f t="shared" si="2"/>
        <v>KiekkoM</v>
      </c>
      <c r="V33" s="221"/>
      <c r="W33" s="37"/>
      <c r="X33" s="37"/>
      <c r="Y33" s="37"/>
      <c r="Z33" s="37"/>
      <c r="AA33" s="37"/>
      <c r="AB33" s="37"/>
    </row>
    <row r="34" spans="1:28" ht="24.9" customHeight="1" x14ac:dyDescent="0.35">
      <c r="A34" s="201"/>
      <c r="B34" s="202"/>
      <c r="C34" s="203" t="str">
        <f>IF(B34="","",VLOOKUP(U34,Kilpailijat!$A$12:$E$2015,5,0))</f>
        <v/>
      </c>
      <c r="D34" s="203"/>
      <c r="E34" s="203"/>
      <c r="F34" s="203"/>
      <c r="G34" s="204"/>
      <c r="H34" s="204"/>
      <c r="I34" s="205"/>
      <c r="J34" s="205"/>
      <c r="K34" s="205"/>
      <c r="L34" s="205"/>
      <c r="M34" s="206"/>
      <c r="N34" s="207"/>
      <c r="O34" s="207"/>
      <c r="P34" s="207"/>
      <c r="Q34" s="208" t="str">
        <f t="shared" si="0"/>
        <v/>
      </c>
      <c r="R34" s="206"/>
      <c r="S34" s="207"/>
      <c r="T34" s="209" t="str">
        <f t="shared" si="1"/>
        <v/>
      </c>
      <c r="U34" s="210" t="str">
        <f t="shared" si="2"/>
        <v>KiekkoM</v>
      </c>
      <c r="V34" s="211"/>
      <c r="W34" s="37"/>
      <c r="X34" s="37"/>
      <c r="Y34" s="37"/>
      <c r="Z34" s="37"/>
      <c r="AA34" s="37"/>
      <c r="AB34" s="37"/>
    </row>
    <row r="35" spans="1:28" ht="24.9" customHeight="1" x14ac:dyDescent="0.35">
      <c r="A35" s="213"/>
      <c r="B35" s="214"/>
      <c r="C35" s="215" t="str">
        <f>IF(B35="","",VLOOKUP(U35,Kilpailijat!$A$12:$E$2015,5,0))</f>
        <v/>
      </c>
      <c r="D35" s="215"/>
      <c r="E35" s="215"/>
      <c r="F35" s="215"/>
      <c r="G35" s="204"/>
      <c r="H35" s="204"/>
      <c r="I35" s="205"/>
      <c r="J35" s="205"/>
      <c r="K35" s="205"/>
      <c r="L35" s="205"/>
      <c r="M35" s="216"/>
      <c r="N35" s="217"/>
      <c r="O35" s="217"/>
      <c r="P35" s="217"/>
      <c r="Q35" s="218" t="str">
        <f t="shared" si="0"/>
        <v/>
      </c>
      <c r="R35" s="216"/>
      <c r="S35" s="217"/>
      <c r="T35" s="219" t="str">
        <f t="shared" si="1"/>
        <v/>
      </c>
      <c r="U35" s="220" t="str">
        <f t="shared" si="2"/>
        <v>KiekkoM</v>
      </c>
      <c r="V35" s="221"/>
      <c r="W35" s="37"/>
      <c r="X35" s="37"/>
      <c r="Y35" s="37"/>
      <c r="Z35" s="37"/>
      <c r="AA35" s="37"/>
      <c r="AB35" s="37"/>
    </row>
    <row r="36" spans="1:28" ht="24.9" customHeight="1" x14ac:dyDescent="0.35">
      <c r="A36" s="201"/>
      <c r="B36" s="202"/>
      <c r="C36" s="203" t="str">
        <f>IF(B36="","",VLOOKUP(U36,Kilpailijat!$A$12:$E$2015,5,0))</f>
        <v/>
      </c>
      <c r="D36" s="203"/>
      <c r="E36" s="203"/>
      <c r="F36" s="203"/>
      <c r="G36" s="204"/>
      <c r="H36" s="204"/>
      <c r="I36" s="205"/>
      <c r="J36" s="205"/>
      <c r="K36" s="205"/>
      <c r="L36" s="205"/>
      <c r="M36" s="206"/>
      <c r="N36" s="207"/>
      <c r="O36" s="207"/>
      <c r="P36" s="207"/>
      <c r="Q36" s="208" t="str">
        <f t="shared" si="0"/>
        <v/>
      </c>
      <c r="R36" s="206"/>
      <c r="S36" s="207"/>
      <c r="T36" s="209" t="str">
        <f t="shared" si="1"/>
        <v/>
      </c>
      <c r="U36" s="210" t="str">
        <f t="shared" si="2"/>
        <v>KiekkoM</v>
      </c>
      <c r="V36" s="211"/>
      <c r="W36" s="37"/>
      <c r="X36" s="37"/>
      <c r="Y36" s="37"/>
      <c r="Z36" s="37"/>
      <c r="AA36" s="37"/>
      <c r="AB36" s="37"/>
    </row>
    <row r="37" spans="1:28" ht="24.9" customHeight="1" x14ac:dyDescent="0.35">
      <c r="A37" s="213"/>
      <c r="B37" s="214"/>
      <c r="C37" s="215" t="str">
        <f>IF(B37="","",VLOOKUP(U37,Kilpailijat!$A$12:$E$2015,5,0))</f>
        <v/>
      </c>
      <c r="D37" s="215"/>
      <c r="E37" s="215"/>
      <c r="F37" s="215"/>
      <c r="G37" s="204"/>
      <c r="H37" s="204"/>
      <c r="I37" s="205"/>
      <c r="J37" s="205"/>
      <c r="K37" s="205"/>
      <c r="L37" s="205"/>
      <c r="M37" s="216"/>
      <c r="N37" s="217"/>
      <c r="O37" s="217"/>
      <c r="P37" s="217"/>
      <c r="Q37" s="218" t="str">
        <f t="shared" si="0"/>
        <v/>
      </c>
      <c r="R37" s="216"/>
      <c r="S37" s="217"/>
      <c r="T37" s="219" t="str">
        <f t="shared" si="1"/>
        <v/>
      </c>
      <c r="U37" s="220" t="str">
        <f t="shared" si="2"/>
        <v>KiekkoM</v>
      </c>
      <c r="V37" s="221"/>
      <c r="W37" s="37"/>
      <c r="X37" s="37"/>
      <c r="Y37" s="37"/>
      <c r="Z37" s="37"/>
      <c r="AA37" s="37"/>
      <c r="AB37" s="37"/>
    </row>
    <row r="38" spans="1:28" ht="24.9" customHeight="1" x14ac:dyDescent="0.35">
      <c r="A38" s="201"/>
      <c r="B38" s="202"/>
      <c r="C38" s="203" t="str">
        <f>IF(B38="","",VLOOKUP(U38,Kilpailijat!$A$12:$E$2015,5,0))</f>
        <v/>
      </c>
      <c r="D38" s="203"/>
      <c r="E38" s="203"/>
      <c r="F38" s="203"/>
      <c r="G38" s="204"/>
      <c r="H38" s="204"/>
      <c r="I38" s="205"/>
      <c r="J38" s="205"/>
      <c r="K38" s="205"/>
      <c r="L38" s="205"/>
      <c r="M38" s="206"/>
      <c r="N38" s="207"/>
      <c r="O38" s="207"/>
      <c r="P38" s="207"/>
      <c r="Q38" s="208" t="str">
        <f t="shared" si="0"/>
        <v/>
      </c>
      <c r="R38" s="206"/>
      <c r="S38" s="207"/>
      <c r="T38" s="209" t="str">
        <f t="shared" si="1"/>
        <v/>
      </c>
      <c r="U38" s="210" t="str">
        <f t="shared" si="2"/>
        <v>KiekkoM</v>
      </c>
      <c r="V38" s="211"/>
      <c r="W38" s="37"/>
      <c r="X38" s="37"/>
      <c r="Y38" s="37"/>
      <c r="Z38" s="37"/>
      <c r="AA38" s="37"/>
      <c r="AB38" s="37"/>
    </row>
    <row r="39" spans="1:28" ht="24.9" customHeight="1" x14ac:dyDescent="0.35">
      <c r="A39" s="213"/>
      <c r="B39" s="214"/>
      <c r="C39" s="215" t="str">
        <f>IF(B39="","",VLOOKUP(U39,Kilpailijat!$A$12:$E$2015,5,0))</f>
        <v/>
      </c>
      <c r="D39" s="215"/>
      <c r="E39" s="215"/>
      <c r="F39" s="215"/>
      <c r="G39" s="204"/>
      <c r="H39" s="204"/>
      <c r="I39" s="205"/>
      <c r="J39" s="205"/>
      <c r="K39" s="205"/>
      <c r="L39" s="205"/>
      <c r="M39" s="216"/>
      <c r="N39" s="217"/>
      <c r="O39" s="217"/>
      <c r="P39" s="217"/>
      <c r="Q39" s="218" t="str">
        <f t="shared" si="0"/>
        <v/>
      </c>
      <c r="R39" s="216"/>
      <c r="S39" s="217"/>
      <c r="T39" s="219" t="str">
        <f t="shared" si="1"/>
        <v/>
      </c>
      <c r="U39" s="220" t="str">
        <f t="shared" si="2"/>
        <v>KiekkoM</v>
      </c>
      <c r="V39" s="221"/>
      <c r="W39" s="37"/>
      <c r="X39" s="37"/>
      <c r="Y39" s="37"/>
      <c r="Z39" s="37"/>
      <c r="AA39" s="37"/>
      <c r="AB39" s="37"/>
    </row>
    <row r="40" spans="1:28" ht="24.9" customHeight="1" x14ac:dyDescent="0.35">
      <c r="A40" s="201"/>
      <c r="B40" s="202"/>
      <c r="C40" s="203" t="str">
        <f>IF(B40="","",VLOOKUP(U40,Kilpailijat!$A$12:$E$2015,5,0))</f>
        <v/>
      </c>
      <c r="D40" s="203"/>
      <c r="E40" s="203"/>
      <c r="F40" s="203"/>
      <c r="G40" s="204"/>
      <c r="H40" s="204"/>
      <c r="I40" s="205"/>
      <c r="J40" s="205"/>
      <c r="K40" s="205"/>
      <c r="L40" s="205"/>
      <c r="M40" s="206"/>
      <c r="N40" s="207"/>
      <c r="O40" s="207"/>
      <c r="P40" s="207"/>
      <c r="Q40" s="208" t="str">
        <f t="shared" ref="Q40:Q57" si="3">IF(P40="","",VLOOKUP(P40,$AA$9:$AB$15,2,0))</f>
        <v/>
      </c>
      <c r="R40" s="206"/>
      <c r="S40" s="207"/>
      <c r="T40" s="209" t="str">
        <f t="shared" ref="T40:T57" si="4">IF(S40="","",VLOOKUP(S40,$X$9:$Y$24,2,0))</f>
        <v/>
      </c>
      <c r="U40" s="210" t="str">
        <f t="shared" ref="U40:U57" si="5">$C$3&amp;$D$4&amp;B40</f>
        <v>KiekkoM</v>
      </c>
      <c r="V40" s="211"/>
      <c r="W40" s="37"/>
      <c r="X40" s="37"/>
      <c r="Y40" s="37"/>
      <c r="Z40" s="37"/>
      <c r="AA40" s="37"/>
      <c r="AB40" s="37"/>
    </row>
    <row r="41" spans="1:28" ht="24.9" customHeight="1" x14ac:dyDescent="0.35">
      <c r="A41" s="213"/>
      <c r="B41" s="214"/>
      <c r="C41" s="215" t="str">
        <f>IF(B41="","",VLOOKUP(U41,Kilpailijat!$A$12:$E$2015,5,0))</f>
        <v/>
      </c>
      <c r="D41" s="215"/>
      <c r="E41" s="215"/>
      <c r="F41" s="215"/>
      <c r="G41" s="204"/>
      <c r="H41" s="204"/>
      <c r="I41" s="205"/>
      <c r="J41" s="205"/>
      <c r="K41" s="205"/>
      <c r="L41" s="205"/>
      <c r="M41" s="216"/>
      <c r="N41" s="217"/>
      <c r="O41" s="217"/>
      <c r="P41" s="217"/>
      <c r="Q41" s="218" t="str">
        <f t="shared" si="3"/>
        <v/>
      </c>
      <c r="R41" s="216"/>
      <c r="S41" s="217"/>
      <c r="T41" s="219" t="str">
        <f t="shared" si="4"/>
        <v/>
      </c>
      <c r="U41" s="220" t="str">
        <f t="shared" si="5"/>
        <v>KiekkoM</v>
      </c>
      <c r="V41" s="221"/>
      <c r="W41" s="37"/>
      <c r="X41" s="37"/>
      <c r="Y41" s="37"/>
      <c r="Z41" s="37"/>
      <c r="AA41" s="37"/>
      <c r="AB41" s="37"/>
    </row>
    <row r="42" spans="1:28" ht="24.9" customHeight="1" x14ac:dyDescent="0.35">
      <c r="A42" s="201"/>
      <c r="B42" s="202"/>
      <c r="C42" s="203" t="str">
        <f>IF(B42="","",VLOOKUP(U42,Kilpailijat!$A$12:$E$2015,5,0))</f>
        <v/>
      </c>
      <c r="D42" s="203"/>
      <c r="E42" s="203"/>
      <c r="F42" s="203"/>
      <c r="G42" s="204"/>
      <c r="H42" s="204"/>
      <c r="I42" s="205"/>
      <c r="J42" s="205"/>
      <c r="K42" s="205"/>
      <c r="L42" s="205"/>
      <c r="M42" s="206"/>
      <c r="N42" s="207"/>
      <c r="O42" s="207"/>
      <c r="P42" s="207"/>
      <c r="Q42" s="208" t="str">
        <f t="shared" si="3"/>
        <v/>
      </c>
      <c r="R42" s="206"/>
      <c r="S42" s="207"/>
      <c r="T42" s="209" t="str">
        <f t="shared" si="4"/>
        <v/>
      </c>
      <c r="U42" s="210" t="str">
        <f t="shared" si="5"/>
        <v>KiekkoM</v>
      </c>
      <c r="V42" s="211"/>
      <c r="W42" s="37"/>
      <c r="X42" s="37"/>
      <c r="Y42" s="37"/>
      <c r="Z42" s="37"/>
      <c r="AA42" s="37"/>
      <c r="AB42" s="37"/>
    </row>
    <row r="43" spans="1:28" ht="24.9" customHeight="1" x14ac:dyDescent="0.35">
      <c r="A43" s="213"/>
      <c r="B43" s="214"/>
      <c r="C43" s="215" t="str">
        <f>IF(B43="","",VLOOKUP(U43,Kilpailijat!$A$12:$E$2015,5,0))</f>
        <v/>
      </c>
      <c r="D43" s="215"/>
      <c r="E43" s="215"/>
      <c r="F43" s="215"/>
      <c r="G43" s="204"/>
      <c r="H43" s="204"/>
      <c r="I43" s="205"/>
      <c r="J43" s="205"/>
      <c r="K43" s="205"/>
      <c r="L43" s="205"/>
      <c r="M43" s="216"/>
      <c r="N43" s="217"/>
      <c r="O43" s="217"/>
      <c r="P43" s="217"/>
      <c r="Q43" s="218" t="str">
        <f t="shared" si="3"/>
        <v/>
      </c>
      <c r="R43" s="216"/>
      <c r="S43" s="217"/>
      <c r="T43" s="219" t="str">
        <f t="shared" si="4"/>
        <v/>
      </c>
      <c r="U43" s="220" t="str">
        <f t="shared" si="5"/>
        <v>KiekkoM</v>
      </c>
      <c r="V43" s="221"/>
      <c r="W43" s="37"/>
      <c r="X43" s="37"/>
      <c r="Y43" s="37"/>
      <c r="Z43" s="37"/>
      <c r="AA43" s="37"/>
      <c r="AB43" s="37"/>
    </row>
    <row r="44" spans="1:28" ht="24.9" customHeight="1" x14ac:dyDescent="0.35">
      <c r="A44" s="201"/>
      <c r="B44" s="202"/>
      <c r="C44" s="203" t="str">
        <f>IF(B44="","",VLOOKUP(U44,Kilpailijat!$A$12:$E$2015,5,0))</f>
        <v/>
      </c>
      <c r="D44" s="203"/>
      <c r="E44" s="203"/>
      <c r="F44" s="203"/>
      <c r="G44" s="204"/>
      <c r="H44" s="204"/>
      <c r="I44" s="205"/>
      <c r="J44" s="205"/>
      <c r="K44" s="205"/>
      <c r="L44" s="205"/>
      <c r="M44" s="206"/>
      <c r="N44" s="207"/>
      <c r="O44" s="207"/>
      <c r="P44" s="207"/>
      <c r="Q44" s="208" t="str">
        <f t="shared" si="3"/>
        <v/>
      </c>
      <c r="R44" s="206"/>
      <c r="S44" s="207"/>
      <c r="T44" s="209" t="str">
        <f t="shared" si="4"/>
        <v/>
      </c>
      <c r="U44" s="210" t="str">
        <f t="shared" si="5"/>
        <v>KiekkoM</v>
      </c>
      <c r="V44" s="211"/>
      <c r="W44" s="37"/>
      <c r="X44" s="37"/>
      <c r="Y44" s="37"/>
      <c r="Z44" s="37"/>
      <c r="AA44" s="37"/>
      <c r="AB44" s="37"/>
    </row>
    <row r="45" spans="1:28" ht="24.9" customHeight="1" x14ac:dyDescent="0.35">
      <c r="A45" s="213"/>
      <c r="B45" s="214"/>
      <c r="C45" s="215" t="str">
        <f>IF(B45="","",VLOOKUP(U45,Kilpailijat!$A$12:$E$2015,5,0))</f>
        <v/>
      </c>
      <c r="D45" s="215"/>
      <c r="E45" s="215"/>
      <c r="F45" s="215"/>
      <c r="G45" s="204"/>
      <c r="H45" s="204"/>
      <c r="I45" s="205"/>
      <c r="J45" s="205"/>
      <c r="K45" s="205"/>
      <c r="L45" s="205"/>
      <c r="M45" s="216"/>
      <c r="N45" s="217"/>
      <c r="O45" s="217"/>
      <c r="P45" s="217"/>
      <c r="Q45" s="218" t="str">
        <f t="shared" si="3"/>
        <v/>
      </c>
      <c r="R45" s="216"/>
      <c r="S45" s="217"/>
      <c r="T45" s="219" t="str">
        <f t="shared" si="4"/>
        <v/>
      </c>
      <c r="U45" s="220" t="str">
        <f t="shared" si="5"/>
        <v>KiekkoM</v>
      </c>
      <c r="V45" s="221"/>
      <c r="W45" s="37"/>
      <c r="X45" s="37"/>
      <c r="Y45" s="37"/>
      <c r="Z45" s="37"/>
      <c r="AA45" s="37"/>
      <c r="AB45" s="37"/>
    </row>
    <row r="46" spans="1:28" ht="24.9" customHeight="1" x14ac:dyDescent="0.35">
      <c r="A46" s="201"/>
      <c r="B46" s="202"/>
      <c r="C46" s="203" t="str">
        <f>IF(B46="","",VLOOKUP(U46,Kilpailijat!$A$12:$E$2015,5,0))</f>
        <v/>
      </c>
      <c r="D46" s="203"/>
      <c r="E46" s="203"/>
      <c r="F46" s="203"/>
      <c r="G46" s="204"/>
      <c r="H46" s="204"/>
      <c r="I46" s="205"/>
      <c r="J46" s="205"/>
      <c r="K46" s="205"/>
      <c r="L46" s="205"/>
      <c r="M46" s="206"/>
      <c r="N46" s="207"/>
      <c r="O46" s="207"/>
      <c r="P46" s="207"/>
      <c r="Q46" s="208" t="str">
        <f t="shared" si="3"/>
        <v/>
      </c>
      <c r="R46" s="206"/>
      <c r="S46" s="207"/>
      <c r="T46" s="209" t="str">
        <f t="shared" si="4"/>
        <v/>
      </c>
      <c r="U46" s="210" t="str">
        <f t="shared" si="5"/>
        <v>KiekkoM</v>
      </c>
      <c r="V46" s="211"/>
      <c r="W46" s="37"/>
      <c r="X46" s="37"/>
      <c r="Y46" s="37"/>
      <c r="Z46" s="37"/>
      <c r="AA46" s="37"/>
      <c r="AB46" s="37"/>
    </row>
    <row r="47" spans="1:28" ht="24.9" customHeight="1" x14ac:dyDescent="0.35">
      <c r="A47" s="213"/>
      <c r="B47" s="214"/>
      <c r="C47" s="215" t="str">
        <f>IF(B47="","",VLOOKUP(U47,Kilpailijat!$A$12:$E$2015,5,0))</f>
        <v/>
      </c>
      <c r="D47" s="215"/>
      <c r="E47" s="215"/>
      <c r="F47" s="215"/>
      <c r="G47" s="204"/>
      <c r="H47" s="204"/>
      <c r="I47" s="205"/>
      <c r="J47" s="205"/>
      <c r="K47" s="205"/>
      <c r="L47" s="205"/>
      <c r="M47" s="216"/>
      <c r="N47" s="217"/>
      <c r="O47" s="217"/>
      <c r="P47" s="217"/>
      <c r="Q47" s="218" t="str">
        <f t="shared" si="3"/>
        <v/>
      </c>
      <c r="R47" s="216"/>
      <c r="S47" s="217"/>
      <c r="T47" s="219" t="str">
        <f t="shared" si="4"/>
        <v/>
      </c>
      <c r="U47" s="220" t="str">
        <f t="shared" si="5"/>
        <v>KiekkoM</v>
      </c>
      <c r="V47" s="221"/>
      <c r="W47" s="37"/>
      <c r="X47" s="37"/>
      <c r="Y47" s="37"/>
      <c r="Z47" s="37"/>
      <c r="AA47" s="37"/>
      <c r="AB47" s="37"/>
    </row>
    <row r="48" spans="1:28" ht="24.9" customHeight="1" x14ac:dyDescent="0.35">
      <c r="A48" s="201"/>
      <c r="B48" s="202"/>
      <c r="C48" s="203" t="str">
        <f>IF(B48="","",VLOOKUP(U48,Kilpailijat!$A$12:$E$2015,5,0))</f>
        <v/>
      </c>
      <c r="D48" s="203"/>
      <c r="E48" s="203"/>
      <c r="F48" s="203"/>
      <c r="G48" s="204"/>
      <c r="H48" s="204"/>
      <c r="I48" s="205"/>
      <c r="J48" s="205"/>
      <c r="K48" s="205"/>
      <c r="L48" s="205"/>
      <c r="M48" s="206"/>
      <c r="N48" s="207"/>
      <c r="O48" s="207"/>
      <c r="P48" s="207"/>
      <c r="Q48" s="208" t="str">
        <f t="shared" si="3"/>
        <v/>
      </c>
      <c r="R48" s="206"/>
      <c r="S48" s="207"/>
      <c r="T48" s="209" t="str">
        <f t="shared" si="4"/>
        <v/>
      </c>
      <c r="U48" s="210" t="str">
        <f t="shared" si="5"/>
        <v>KiekkoM</v>
      </c>
      <c r="V48" s="211"/>
      <c r="W48" s="37"/>
      <c r="X48" s="37"/>
      <c r="Y48" s="37"/>
      <c r="Z48" s="37"/>
      <c r="AA48" s="37"/>
      <c r="AB48" s="37"/>
    </row>
    <row r="49" spans="1:28" ht="24.9" customHeight="1" x14ac:dyDescent="0.35">
      <c r="A49" s="213"/>
      <c r="B49" s="214"/>
      <c r="C49" s="215" t="str">
        <f>IF(B49="","",VLOOKUP(U49,Kilpailijat!$A$12:$E$2015,5,0))</f>
        <v/>
      </c>
      <c r="D49" s="215"/>
      <c r="E49" s="215"/>
      <c r="F49" s="215"/>
      <c r="G49" s="204"/>
      <c r="H49" s="204"/>
      <c r="I49" s="205"/>
      <c r="J49" s="205"/>
      <c r="K49" s="205"/>
      <c r="L49" s="205"/>
      <c r="M49" s="216"/>
      <c r="N49" s="217"/>
      <c r="O49" s="217"/>
      <c r="P49" s="217"/>
      <c r="Q49" s="218" t="str">
        <f t="shared" si="3"/>
        <v/>
      </c>
      <c r="R49" s="216"/>
      <c r="S49" s="217"/>
      <c r="T49" s="219" t="str">
        <f t="shared" si="4"/>
        <v/>
      </c>
      <c r="U49" s="220" t="str">
        <f t="shared" si="5"/>
        <v>KiekkoM</v>
      </c>
      <c r="V49" s="221"/>
      <c r="W49" s="37"/>
      <c r="X49" s="37"/>
      <c r="Y49" s="37"/>
      <c r="Z49" s="37"/>
      <c r="AA49" s="37"/>
      <c r="AB49" s="37"/>
    </row>
    <row r="50" spans="1:28" ht="24.9" customHeight="1" x14ac:dyDescent="0.35">
      <c r="A50" s="201"/>
      <c r="B50" s="202"/>
      <c r="C50" s="203" t="str">
        <f>IF(B50="","",VLOOKUP(U50,Kilpailijat!$A$12:$E$2015,5,0))</f>
        <v/>
      </c>
      <c r="D50" s="203"/>
      <c r="E50" s="203"/>
      <c r="F50" s="203"/>
      <c r="G50" s="204"/>
      <c r="H50" s="204"/>
      <c r="I50" s="205"/>
      <c r="J50" s="205"/>
      <c r="K50" s="205"/>
      <c r="L50" s="205"/>
      <c r="M50" s="206"/>
      <c r="N50" s="207"/>
      <c r="O50" s="207"/>
      <c r="P50" s="207"/>
      <c r="Q50" s="208" t="str">
        <f t="shared" si="3"/>
        <v/>
      </c>
      <c r="R50" s="206"/>
      <c r="S50" s="207"/>
      <c r="T50" s="209" t="str">
        <f t="shared" si="4"/>
        <v/>
      </c>
      <c r="U50" s="210" t="str">
        <f t="shared" si="5"/>
        <v>KiekkoM</v>
      </c>
      <c r="V50" s="211"/>
      <c r="W50" s="37"/>
      <c r="X50" s="37"/>
      <c r="Y50" s="37"/>
      <c r="Z50" s="37"/>
      <c r="AA50" s="37"/>
      <c r="AB50" s="37"/>
    </row>
    <row r="51" spans="1:28" ht="24.9" customHeight="1" x14ac:dyDescent="0.35">
      <c r="A51" s="213"/>
      <c r="B51" s="214"/>
      <c r="C51" s="215" t="str">
        <f>IF(B51="","",VLOOKUP(U51,Kilpailijat!$A$12:$E$2015,5,0))</f>
        <v/>
      </c>
      <c r="D51" s="215"/>
      <c r="E51" s="215"/>
      <c r="F51" s="215"/>
      <c r="G51" s="204"/>
      <c r="H51" s="204"/>
      <c r="I51" s="205"/>
      <c r="J51" s="205"/>
      <c r="K51" s="205"/>
      <c r="L51" s="205"/>
      <c r="M51" s="216"/>
      <c r="N51" s="217"/>
      <c r="O51" s="217"/>
      <c r="P51" s="217"/>
      <c r="Q51" s="218" t="str">
        <f t="shared" si="3"/>
        <v/>
      </c>
      <c r="R51" s="216"/>
      <c r="S51" s="217"/>
      <c r="T51" s="219" t="str">
        <f t="shared" si="4"/>
        <v/>
      </c>
      <c r="U51" s="220" t="str">
        <f t="shared" si="5"/>
        <v>KiekkoM</v>
      </c>
      <c r="V51" s="221"/>
      <c r="W51" s="37"/>
      <c r="X51" s="37"/>
      <c r="Y51" s="37"/>
      <c r="Z51" s="37"/>
      <c r="AA51" s="37"/>
      <c r="AB51" s="37"/>
    </row>
    <row r="52" spans="1:28" ht="24.9" customHeight="1" x14ac:dyDescent="0.35">
      <c r="A52" s="201"/>
      <c r="B52" s="202"/>
      <c r="C52" s="203" t="str">
        <f>IF(B52="","",VLOOKUP(U52,Kilpailijat!$A$12:$E$2015,5,0))</f>
        <v/>
      </c>
      <c r="D52" s="203"/>
      <c r="E52" s="203"/>
      <c r="F52" s="203"/>
      <c r="G52" s="204"/>
      <c r="H52" s="204"/>
      <c r="I52" s="205"/>
      <c r="J52" s="205"/>
      <c r="K52" s="205"/>
      <c r="L52" s="205"/>
      <c r="M52" s="206"/>
      <c r="N52" s="207"/>
      <c r="O52" s="207"/>
      <c r="P52" s="207"/>
      <c r="Q52" s="208" t="str">
        <f t="shared" si="3"/>
        <v/>
      </c>
      <c r="R52" s="206"/>
      <c r="S52" s="207"/>
      <c r="T52" s="209" t="str">
        <f t="shared" si="4"/>
        <v/>
      </c>
      <c r="U52" s="210" t="str">
        <f t="shared" si="5"/>
        <v>KiekkoM</v>
      </c>
      <c r="V52" s="211"/>
      <c r="W52" s="37"/>
      <c r="X52" s="37"/>
      <c r="Y52" s="37"/>
      <c r="Z52" s="37"/>
      <c r="AA52" s="37"/>
      <c r="AB52" s="37"/>
    </row>
    <row r="53" spans="1:28" ht="24.9" customHeight="1" x14ac:dyDescent="0.35">
      <c r="A53" s="213"/>
      <c r="B53" s="214"/>
      <c r="C53" s="215" t="str">
        <f>IF(B53="","",VLOOKUP(U53,Kilpailijat!$A$12:$E$2015,5,0))</f>
        <v/>
      </c>
      <c r="D53" s="215"/>
      <c r="E53" s="215"/>
      <c r="F53" s="215"/>
      <c r="G53" s="204"/>
      <c r="H53" s="204"/>
      <c r="I53" s="205"/>
      <c r="J53" s="205"/>
      <c r="K53" s="205"/>
      <c r="L53" s="205"/>
      <c r="M53" s="216"/>
      <c r="N53" s="217"/>
      <c r="O53" s="217"/>
      <c r="P53" s="217"/>
      <c r="Q53" s="218" t="str">
        <f t="shared" si="3"/>
        <v/>
      </c>
      <c r="R53" s="216"/>
      <c r="S53" s="217"/>
      <c r="T53" s="219" t="str">
        <f t="shared" si="4"/>
        <v/>
      </c>
      <c r="U53" s="220" t="str">
        <f t="shared" si="5"/>
        <v>KiekkoM</v>
      </c>
      <c r="V53" s="221"/>
      <c r="W53" s="37"/>
      <c r="X53" s="37"/>
      <c r="Y53" s="37"/>
      <c r="Z53" s="37"/>
      <c r="AA53" s="37"/>
      <c r="AB53" s="37"/>
    </row>
    <row r="54" spans="1:28" ht="24.9" customHeight="1" x14ac:dyDescent="0.35">
      <c r="A54" s="201"/>
      <c r="B54" s="202"/>
      <c r="C54" s="203" t="str">
        <f>IF(B54="","",VLOOKUP(U54,Kilpailijat!$A$12:$E$2015,5,0))</f>
        <v/>
      </c>
      <c r="D54" s="203"/>
      <c r="E54" s="203"/>
      <c r="F54" s="203"/>
      <c r="G54" s="204"/>
      <c r="H54" s="204"/>
      <c r="I54" s="205"/>
      <c r="J54" s="205"/>
      <c r="K54" s="205"/>
      <c r="L54" s="205"/>
      <c r="M54" s="206"/>
      <c r="N54" s="207"/>
      <c r="O54" s="207"/>
      <c r="P54" s="207"/>
      <c r="Q54" s="208" t="str">
        <f t="shared" si="3"/>
        <v/>
      </c>
      <c r="R54" s="206"/>
      <c r="S54" s="207"/>
      <c r="T54" s="209" t="str">
        <f t="shared" si="4"/>
        <v/>
      </c>
      <c r="U54" s="210" t="str">
        <f t="shared" si="5"/>
        <v>KiekkoM</v>
      </c>
      <c r="V54" s="211"/>
      <c r="W54" s="37"/>
      <c r="X54" s="37"/>
      <c r="Y54" s="37"/>
      <c r="Z54" s="37"/>
      <c r="AA54" s="37"/>
      <c r="AB54" s="37"/>
    </row>
    <row r="55" spans="1:28" ht="24.9" customHeight="1" x14ac:dyDescent="0.35">
      <c r="A55" s="213"/>
      <c r="B55" s="214"/>
      <c r="C55" s="215" t="str">
        <f>IF(B55="","",VLOOKUP(U55,Kilpailijat!$A$12:$E$2015,5,0))</f>
        <v/>
      </c>
      <c r="D55" s="215"/>
      <c r="E55" s="215"/>
      <c r="F55" s="215"/>
      <c r="G55" s="204"/>
      <c r="H55" s="204"/>
      <c r="I55" s="205"/>
      <c r="J55" s="205"/>
      <c r="K55" s="205"/>
      <c r="L55" s="205"/>
      <c r="M55" s="216"/>
      <c r="N55" s="217"/>
      <c r="O55" s="217"/>
      <c r="P55" s="217"/>
      <c r="Q55" s="218" t="str">
        <f t="shared" si="3"/>
        <v/>
      </c>
      <c r="R55" s="216"/>
      <c r="S55" s="217"/>
      <c r="T55" s="219" t="str">
        <f t="shared" si="4"/>
        <v/>
      </c>
      <c r="U55" s="220" t="str">
        <f t="shared" si="5"/>
        <v>KiekkoM</v>
      </c>
      <c r="V55" s="221"/>
      <c r="W55" s="37"/>
      <c r="X55" s="37"/>
      <c r="Y55" s="37"/>
      <c r="Z55" s="37"/>
      <c r="AA55" s="37"/>
      <c r="AB55" s="37"/>
    </row>
    <row r="56" spans="1:28" ht="24.9" customHeight="1" x14ac:dyDescent="0.35">
      <c r="A56" s="201"/>
      <c r="B56" s="202"/>
      <c r="C56" s="203" t="str">
        <f>IF(B56="","",VLOOKUP(U56,Kilpailijat!$A$12:$E$2015,5,0))</f>
        <v/>
      </c>
      <c r="D56" s="203"/>
      <c r="E56" s="203"/>
      <c r="F56" s="203"/>
      <c r="G56" s="204"/>
      <c r="H56" s="204"/>
      <c r="I56" s="205"/>
      <c r="J56" s="205"/>
      <c r="K56" s="205"/>
      <c r="L56" s="205"/>
      <c r="M56" s="206"/>
      <c r="N56" s="207"/>
      <c r="O56" s="207"/>
      <c r="P56" s="207"/>
      <c r="Q56" s="208" t="str">
        <f t="shared" si="3"/>
        <v/>
      </c>
      <c r="R56" s="206"/>
      <c r="S56" s="207"/>
      <c r="T56" s="209" t="str">
        <f t="shared" si="4"/>
        <v/>
      </c>
      <c r="U56" s="210" t="str">
        <f t="shared" si="5"/>
        <v>KiekkoM</v>
      </c>
      <c r="V56" s="211"/>
      <c r="W56" s="37"/>
      <c r="X56" s="37"/>
      <c r="Y56" s="37"/>
      <c r="Z56" s="37"/>
      <c r="AA56" s="37"/>
      <c r="AB56" s="37"/>
    </row>
    <row r="57" spans="1:28" ht="24.9" customHeight="1" x14ac:dyDescent="0.35">
      <c r="A57" s="230"/>
      <c r="B57" s="231"/>
      <c r="C57" s="232" t="str">
        <f>IF(B57="","",VLOOKUP(U57,Kilpailijat!$A$12:$E$2015,5,0))</f>
        <v/>
      </c>
      <c r="D57" s="232"/>
      <c r="E57" s="232"/>
      <c r="F57" s="232"/>
      <c r="G57" s="233"/>
      <c r="H57" s="233"/>
      <c r="I57" s="234"/>
      <c r="J57" s="234"/>
      <c r="K57" s="205"/>
      <c r="L57" s="234"/>
      <c r="M57" s="235"/>
      <c r="N57" s="236"/>
      <c r="O57" s="236"/>
      <c r="P57" s="236"/>
      <c r="Q57" s="237" t="str">
        <f t="shared" si="3"/>
        <v/>
      </c>
      <c r="R57" s="235"/>
      <c r="S57" s="236"/>
      <c r="T57" s="238" t="str">
        <f t="shared" si="4"/>
        <v/>
      </c>
      <c r="U57" s="239" t="str">
        <f t="shared" si="5"/>
        <v>KiekkoM</v>
      </c>
      <c r="V57" s="240"/>
      <c r="W57" s="37"/>
      <c r="X57" s="37"/>
      <c r="Y57" s="37"/>
      <c r="Z57" s="37"/>
      <c r="AA57" s="37"/>
    </row>
    <row r="58" spans="1:28" ht="24.9" customHeight="1" x14ac:dyDescent="0.35">
      <c r="A58" s="201"/>
      <c r="B58" s="202"/>
      <c r="C58" s="203" t="str">
        <f>IF(B58="","",VLOOKUP(U58,Kilpailijat!$A$12:$E$2015,5,0))</f>
        <v/>
      </c>
      <c r="D58" s="203"/>
      <c r="E58" s="203"/>
      <c r="F58" s="203"/>
      <c r="G58" s="204"/>
      <c r="H58" s="204"/>
      <c r="I58" s="205"/>
      <c r="J58" s="205"/>
      <c r="K58" s="205"/>
      <c r="L58" s="205"/>
      <c r="M58" s="206"/>
      <c r="N58" s="207"/>
      <c r="O58" s="207"/>
      <c r="P58" s="207"/>
      <c r="Q58" s="208" t="str">
        <f t="shared" ref="Q58:Q107" si="6">IF(P58="","",VLOOKUP(P58,$AA$9:$AB$15,2,0))</f>
        <v/>
      </c>
      <c r="R58" s="206"/>
      <c r="S58" s="207"/>
      <c r="T58" s="209" t="str">
        <f t="shared" ref="T58:T107" si="7">IF(S58="","",VLOOKUP(S58,$X$9:$Y$24,2,0))</f>
        <v/>
      </c>
      <c r="U58" s="210" t="str">
        <f t="shared" ref="U58:U107" si="8">$C$3&amp;$D$4&amp;B58</f>
        <v>KiekkoM</v>
      </c>
      <c r="V58" s="211"/>
      <c r="W58" s="37"/>
      <c r="X58" s="37"/>
      <c r="Y58" s="37"/>
      <c r="Z58" s="37"/>
      <c r="AA58" s="37"/>
      <c r="AB58" s="37"/>
    </row>
    <row r="59" spans="1:28" ht="24.9" customHeight="1" x14ac:dyDescent="0.35">
      <c r="A59" s="230"/>
      <c r="B59" s="231"/>
      <c r="C59" s="232" t="str">
        <f>IF(B59="","",VLOOKUP(U59,Kilpailijat!$A$12:$E$2015,5,0))</f>
        <v/>
      </c>
      <c r="D59" s="232"/>
      <c r="E59" s="232"/>
      <c r="F59" s="232"/>
      <c r="G59" s="233"/>
      <c r="H59" s="233"/>
      <c r="I59" s="234"/>
      <c r="J59" s="234"/>
      <c r="K59" s="205"/>
      <c r="L59" s="234"/>
      <c r="M59" s="235"/>
      <c r="N59" s="236"/>
      <c r="O59" s="236"/>
      <c r="P59" s="236"/>
      <c r="Q59" s="237" t="str">
        <f t="shared" si="6"/>
        <v/>
      </c>
      <c r="R59" s="235"/>
      <c r="S59" s="236"/>
      <c r="T59" s="238" t="str">
        <f t="shared" si="7"/>
        <v/>
      </c>
      <c r="U59" s="239" t="str">
        <f t="shared" si="8"/>
        <v>KiekkoM</v>
      </c>
      <c r="V59" s="240"/>
      <c r="W59" s="37"/>
      <c r="X59" s="37"/>
      <c r="Y59" s="37"/>
      <c r="Z59" s="37"/>
      <c r="AA59" s="37"/>
    </row>
    <row r="60" spans="1:28" ht="24.9" customHeight="1" x14ac:dyDescent="0.35">
      <c r="A60" s="201"/>
      <c r="B60" s="202"/>
      <c r="C60" s="203" t="str">
        <f>IF(B60="","",VLOOKUP(U60,Kilpailijat!$A$12:$E$2015,5,0))</f>
        <v/>
      </c>
      <c r="D60" s="203"/>
      <c r="E60" s="203"/>
      <c r="F60" s="203"/>
      <c r="G60" s="204"/>
      <c r="H60" s="204"/>
      <c r="I60" s="205"/>
      <c r="J60" s="205"/>
      <c r="K60" s="205"/>
      <c r="L60" s="205"/>
      <c r="M60" s="206"/>
      <c r="N60" s="207"/>
      <c r="O60" s="207"/>
      <c r="P60" s="207"/>
      <c r="Q60" s="208" t="str">
        <f t="shared" si="6"/>
        <v/>
      </c>
      <c r="R60" s="206"/>
      <c r="S60" s="207"/>
      <c r="T60" s="209" t="str">
        <f t="shared" si="7"/>
        <v/>
      </c>
      <c r="U60" s="210" t="str">
        <f t="shared" si="8"/>
        <v>KiekkoM</v>
      </c>
      <c r="V60" s="211"/>
      <c r="W60" s="37"/>
      <c r="X60" s="37"/>
      <c r="Y60" s="37"/>
      <c r="Z60" s="37"/>
      <c r="AA60" s="37"/>
      <c r="AB60" s="37"/>
    </row>
    <row r="61" spans="1:28" ht="24.9" customHeight="1" x14ac:dyDescent="0.35">
      <c r="A61" s="230"/>
      <c r="B61" s="231"/>
      <c r="C61" s="232" t="str">
        <f>IF(B61="","",VLOOKUP(U61,Kilpailijat!$A$12:$E$2015,5,0))</f>
        <v/>
      </c>
      <c r="D61" s="232"/>
      <c r="E61" s="232"/>
      <c r="F61" s="232"/>
      <c r="G61" s="233"/>
      <c r="H61" s="233"/>
      <c r="I61" s="234"/>
      <c r="J61" s="234"/>
      <c r="K61" s="205"/>
      <c r="L61" s="234"/>
      <c r="M61" s="235"/>
      <c r="N61" s="236"/>
      <c r="O61" s="236"/>
      <c r="P61" s="236"/>
      <c r="Q61" s="237" t="str">
        <f t="shared" si="6"/>
        <v/>
      </c>
      <c r="R61" s="235"/>
      <c r="S61" s="236"/>
      <c r="T61" s="238" t="str">
        <f t="shared" si="7"/>
        <v/>
      </c>
      <c r="U61" s="239" t="str">
        <f t="shared" si="8"/>
        <v>KiekkoM</v>
      </c>
      <c r="V61" s="240"/>
      <c r="W61" s="37"/>
      <c r="X61" s="37"/>
      <c r="Y61" s="37"/>
      <c r="Z61" s="37"/>
      <c r="AA61" s="37"/>
    </row>
    <row r="62" spans="1:28" ht="24.9" customHeight="1" x14ac:dyDescent="0.35">
      <c r="A62" s="201"/>
      <c r="B62" s="202"/>
      <c r="C62" s="203" t="str">
        <f>IF(B62="","",VLOOKUP(U62,Kilpailijat!$A$12:$E$2015,5,0))</f>
        <v/>
      </c>
      <c r="D62" s="203"/>
      <c r="E62" s="203"/>
      <c r="F62" s="203"/>
      <c r="G62" s="204"/>
      <c r="H62" s="204"/>
      <c r="I62" s="205"/>
      <c r="J62" s="205"/>
      <c r="K62" s="205"/>
      <c r="L62" s="205"/>
      <c r="M62" s="206"/>
      <c r="N62" s="207"/>
      <c r="O62" s="207"/>
      <c r="P62" s="207"/>
      <c r="Q62" s="208" t="str">
        <f t="shared" si="6"/>
        <v/>
      </c>
      <c r="R62" s="206"/>
      <c r="S62" s="207"/>
      <c r="T62" s="209" t="str">
        <f t="shared" si="7"/>
        <v/>
      </c>
      <c r="U62" s="210" t="str">
        <f t="shared" si="8"/>
        <v>KiekkoM</v>
      </c>
      <c r="V62" s="211"/>
      <c r="W62" s="37"/>
      <c r="X62" s="37"/>
      <c r="Y62" s="37"/>
      <c r="Z62" s="37"/>
      <c r="AA62" s="37"/>
      <c r="AB62" s="37"/>
    </row>
    <row r="63" spans="1:28" ht="24.9" customHeight="1" x14ac:dyDescent="0.35">
      <c r="A63" s="230"/>
      <c r="B63" s="231"/>
      <c r="C63" s="232" t="str">
        <f>IF(B63="","",VLOOKUP(U63,Kilpailijat!$A$12:$E$2015,5,0))</f>
        <v/>
      </c>
      <c r="D63" s="232"/>
      <c r="E63" s="232"/>
      <c r="F63" s="232"/>
      <c r="G63" s="233"/>
      <c r="H63" s="233"/>
      <c r="I63" s="234"/>
      <c r="J63" s="234"/>
      <c r="K63" s="205"/>
      <c r="L63" s="234"/>
      <c r="M63" s="235"/>
      <c r="N63" s="236"/>
      <c r="O63" s="236"/>
      <c r="P63" s="236"/>
      <c r="Q63" s="237" t="str">
        <f t="shared" si="6"/>
        <v/>
      </c>
      <c r="R63" s="235"/>
      <c r="S63" s="236"/>
      <c r="T63" s="238" t="str">
        <f t="shared" si="7"/>
        <v/>
      </c>
      <c r="U63" s="239" t="str">
        <f t="shared" si="8"/>
        <v>KiekkoM</v>
      </c>
      <c r="V63" s="240"/>
      <c r="W63" s="37"/>
      <c r="X63" s="37"/>
      <c r="Y63" s="37"/>
      <c r="Z63" s="37"/>
      <c r="AA63" s="37"/>
    </row>
    <row r="64" spans="1:28" ht="24.9" customHeight="1" x14ac:dyDescent="0.35">
      <c r="A64" s="201"/>
      <c r="B64" s="202"/>
      <c r="C64" s="203" t="str">
        <f>IF(B64="","",VLOOKUP(U64,Kilpailijat!$A$12:$E$2015,5,0))</f>
        <v/>
      </c>
      <c r="D64" s="203"/>
      <c r="E64" s="203"/>
      <c r="F64" s="203"/>
      <c r="G64" s="204"/>
      <c r="H64" s="204"/>
      <c r="I64" s="205"/>
      <c r="J64" s="205"/>
      <c r="K64" s="205"/>
      <c r="L64" s="205"/>
      <c r="M64" s="206"/>
      <c r="N64" s="207"/>
      <c r="O64" s="207"/>
      <c r="P64" s="207"/>
      <c r="Q64" s="208" t="str">
        <f t="shared" si="6"/>
        <v/>
      </c>
      <c r="R64" s="206"/>
      <c r="S64" s="207"/>
      <c r="T64" s="209" t="str">
        <f t="shared" si="7"/>
        <v/>
      </c>
      <c r="U64" s="210" t="str">
        <f t="shared" si="8"/>
        <v>KiekkoM</v>
      </c>
      <c r="V64" s="211"/>
      <c r="W64" s="37"/>
      <c r="X64" s="37"/>
      <c r="Y64" s="37"/>
      <c r="Z64" s="37"/>
      <c r="AA64" s="37"/>
      <c r="AB64" s="37"/>
    </row>
    <row r="65" spans="1:28" ht="24.9" customHeight="1" x14ac:dyDescent="0.35">
      <c r="A65" s="230"/>
      <c r="B65" s="231"/>
      <c r="C65" s="232" t="str">
        <f>IF(B65="","",VLOOKUP(U65,Kilpailijat!$A$12:$E$2015,5,0))</f>
        <v/>
      </c>
      <c r="D65" s="232"/>
      <c r="E65" s="232"/>
      <c r="F65" s="232"/>
      <c r="G65" s="233"/>
      <c r="H65" s="233"/>
      <c r="I65" s="234"/>
      <c r="J65" s="234"/>
      <c r="K65" s="205"/>
      <c r="L65" s="234"/>
      <c r="M65" s="235"/>
      <c r="N65" s="236"/>
      <c r="O65" s="236"/>
      <c r="P65" s="236"/>
      <c r="Q65" s="237" t="str">
        <f t="shared" si="6"/>
        <v/>
      </c>
      <c r="R65" s="235"/>
      <c r="S65" s="236"/>
      <c r="T65" s="238" t="str">
        <f t="shared" si="7"/>
        <v/>
      </c>
      <c r="U65" s="239" t="str">
        <f t="shared" si="8"/>
        <v>KiekkoM</v>
      </c>
      <c r="V65" s="240"/>
      <c r="W65" s="37"/>
      <c r="X65" s="37"/>
      <c r="Y65" s="37"/>
      <c r="Z65" s="37"/>
      <c r="AA65" s="37"/>
    </row>
    <row r="66" spans="1:28" ht="24.9" customHeight="1" x14ac:dyDescent="0.35">
      <c r="A66" s="201"/>
      <c r="B66" s="202"/>
      <c r="C66" s="203" t="str">
        <f>IF(B66="","",VLOOKUP(U66,Kilpailijat!$A$12:$E$2015,5,0))</f>
        <v/>
      </c>
      <c r="D66" s="203"/>
      <c r="E66" s="203"/>
      <c r="F66" s="203"/>
      <c r="G66" s="204"/>
      <c r="H66" s="204"/>
      <c r="I66" s="205"/>
      <c r="J66" s="205"/>
      <c r="K66" s="205"/>
      <c r="L66" s="205"/>
      <c r="M66" s="206"/>
      <c r="N66" s="207"/>
      <c r="O66" s="207"/>
      <c r="P66" s="207"/>
      <c r="Q66" s="208" t="str">
        <f t="shared" si="6"/>
        <v/>
      </c>
      <c r="R66" s="206"/>
      <c r="S66" s="207"/>
      <c r="T66" s="209" t="str">
        <f t="shared" si="7"/>
        <v/>
      </c>
      <c r="U66" s="210" t="str">
        <f t="shared" si="8"/>
        <v>KiekkoM</v>
      </c>
      <c r="V66" s="211"/>
      <c r="W66" s="37"/>
      <c r="X66" s="37"/>
      <c r="Y66" s="37"/>
      <c r="Z66" s="37"/>
      <c r="AA66" s="37"/>
      <c r="AB66" s="37"/>
    </row>
    <row r="67" spans="1:28" ht="24.9" customHeight="1" x14ac:dyDescent="0.35">
      <c r="A67" s="230"/>
      <c r="B67" s="231"/>
      <c r="C67" s="232" t="str">
        <f>IF(B67="","",VLOOKUP(U67,Kilpailijat!$A$12:$E$2015,5,0))</f>
        <v/>
      </c>
      <c r="D67" s="232"/>
      <c r="E67" s="232"/>
      <c r="F67" s="232"/>
      <c r="G67" s="233"/>
      <c r="H67" s="233"/>
      <c r="I67" s="234"/>
      <c r="J67" s="234"/>
      <c r="K67" s="205"/>
      <c r="L67" s="234"/>
      <c r="M67" s="235"/>
      <c r="N67" s="236"/>
      <c r="O67" s="236"/>
      <c r="P67" s="236"/>
      <c r="Q67" s="237" t="str">
        <f t="shared" si="6"/>
        <v/>
      </c>
      <c r="R67" s="235"/>
      <c r="S67" s="236"/>
      <c r="T67" s="238" t="str">
        <f t="shared" si="7"/>
        <v/>
      </c>
      <c r="U67" s="239" t="str">
        <f t="shared" si="8"/>
        <v>KiekkoM</v>
      </c>
      <c r="V67" s="240"/>
      <c r="W67" s="37"/>
      <c r="X67" s="37"/>
      <c r="Y67" s="37"/>
      <c r="Z67" s="37"/>
      <c r="AA67" s="37"/>
    </row>
    <row r="68" spans="1:28" ht="24.9" customHeight="1" x14ac:dyDescent="0.35">
      <c r="A68" s="201"/>
      <c r="B68" s="202"/>
      <c r="C68" s="203" t="str">
        <f>IF(B68="","",VLOOKUP(U68,Kilpailijat!$A$12:$E$2015,5,0))</f>
        <v/>
      </c>
      <c r="D68" s="203"/>
      <c r="E68" s="203"/>
      <c r="F68" s="203"/>
      <c r="G68" s="204"/>
      <c r="H68" s="204"/>
      <c r="I68" s="205"/>
      <c r="J68" s="205"/>
      <c r="K68" s="205"/>
      <c r="L68" s="205"/>
      <c r="M68" s="206"/>
      <c r="N68" s="207"/>
      <c r="O68" s="207"/>
      <c r="P68" s="207"/>
      <c r="Q68" s="208" t="str">
        <f t="shared" si="6"/>
        <v/>
      </c>
      <c r="R68" s="206"/>
      <c r="S68" s="207"/>
      <c r="T68" s="209" t="str">
        <f t="shared" si="7"/>
        <v/>
      </c>
      <c r="U68" s="210" t="str">
        <f t="shared" si="8"/>
        <v>KiekkoM</v>
      </c>
      <c r="V68" s="211"/>
      <c r="W68" s="37"/>
      <c r="X68" s="37"/>
      <c r="Y68" s="37"/>
      <c r="Z68" s="37"/>
      <c r="AA68" s="37"/>
      <c r="AB68" s="37"/>
    </row>
    <row r="69" spans="1:28" ht="24.9" customHeight="1" x14ac:dyDescent="0.35">
      <c r="A69" s="230"/>
      <c r="B69" s="231"/>
      <c r="C69" s="232" t="str">
        <f>IF(B69="","",VLOOKUP(U69,Kilpailijat!$A$12:$E$2015,5,0))</f>
        <v/>
      </c>
      <c r="D69" s="232"/>
      <c r="E69" s="232"/>
      <c r="F69" s="232"/>
      <c r="G69" s="233"/>
      <c r="H69" s="233"/>
      <c r="I69" s="234"/>
      <c r="J69" s="234"/>
      <c r="K69" s="205"/>
      <c r="L69" s="234"/>
      <c r="M69" s="235"/>
      <c r="N69" s="236"/>
      <c r="O69" s="236"/>
      <c r="P69" s="236"/>
      <c r="Q69" s="237" t="str">
        <f t="shared" si="6"/>
        <v/>
      </c>
      <c r="R69" s="235"/>
      <c r="S69" s="236"/>
      <c r="T69" s="238" t="str">
        <f t="shared" si="7"/>
        <v/>
      </c>
      <c r="U69" s="239" t="str">
        <f t="shared" si="8"/>
        <v>KiekkoM</v>
      </c>
      <c r="V69" s="240"/>
      <c r="W69" s="37"/>
      <c r="X69" s="37"/>
      <c r="Y69" s="37"/>
      <c r="Z69" s="37"/>
      <c r="AA69" s="37"/>
    </row>
    <row r="70" spans="1:28" ht="24.9" customHeight="1" x14ac:dyDescent="0.35">
      <c r="A70" s="201"/>
      <c r="B70" s="202"/>
      <c r="C70" s="203" t="str">
        <f>IF(B70="","",VLOOKUP(U70,Kilpailijat!$A$12:$E$2015,5,0))</f>
        <v/>
      </c>
      <c r="D70" s="203"/>
      <c r="E70" s="203"/>
      <c r="F70" s="203"/>
      <c r="G70" s="204"/>
      <c r="H70" s="204"/>
      <c r="I70" s="205"/>
      <c r="J70" s="205"/>
      <c r="K70" s="205"/>
      <c r="L70" s="205"/>
      <c r="M70" s="206"/>
      <c r="N70" s="207"/>
      <c r="O70" s="207"/>
      <c r="P70" s="207"/>
      <c r="Q70" s="208" t="str">
        <f t="shared" si="6"/>
        <v/>
      </c>
      <c r="R70" s="206"/>
      <c r="S70" s="207"/>
      <c r="T70" s="209" t="str">
        <f t="shared" si="7"/>
        <v/>
      </c>
      <c r="U70" s="210" t="str">
        <f t="shared" si="8"/>
        <v>KiekkoM</v>
      </c>
      <c r="V70" s="211"/>
      <c r="W70" s="37"/>
      <c r="X70" s="37"/>
      <c r="Y70" s="37"/>
      <c r="Z70" s="37"/>
      <c r="AA70" s="37"/>
      <c r="AB70" s="37"/>
    </row>
    <row r="71" spans="1:28" ht="24.9" customHeight="1" x14ac:dyDescent="0.35">
      <c r="A71" s="230"/>
      <c r="B71" s="231"/>
      <c r="C71" s="232" t="str">
        <f>IF(B71="","",VLOOKUP(U71,Kilpailijat!$A$12:$E$2015,5,0))</f>
        <v/>
      </c>
      <c r="D71" s="232"/>
      <c r="E71" s="232"/>
      <c r="F71" s="232"/>
      <c r="G71" s="233"/>
      <c r="H71" s="233"/>
      <c r="I71" s="234"/>
      <c r="J71" s="234"/>
      <c r="K71" s="205"/>
      <c r="L71" s="234"/>
      <c r="M71" s="235"/>
      <c r="N71" s="236"/>
      <c r="O71" s="236"/>
      <c r="P71" s="236"/>
      <c r="Q71" s="237" t="str">
        <f t="shared" si="6"/>
        <v/>
      </c>
      <c r="R71" s="235"/>
      <c r="S71" s="236"/>
      <c r="T71" s="238" t="str">
        <f t="shared" si="7"/>
        <v/>
      </c>
      <c r="U71" s="239" t="str">
        <f t="shared" si="8"/>
        <v>KiekkoM</v>
      </c>
      <c r="V71" s="240"/>
      <c r="W71" s="37"/>
      <c r="X71" s="37"/>
      <c r="Y71" s="37"/>
      <c r="Z71" s="37"/>
      <c r="AA71" s="37"/>
    </row>
    <row r="72" spans="1:28" ht="24.9" customHeight="1" x14ac:dyDescent="0.35">
      <c r="A72" s="201"/>
      <c r="B72" s="202"/>
      <c r="C72" s="203" t="str">
        <f>IF(B72="","",VLOOKUP(U72,Kilpailijat!$A$12:$E$2015,5,0))</f>
        <v/>
      </c>
      <c r="D72" s="203"/>
      <c r="E72" s="203"/>
      <c r="F72" s="203"/>
      <c r="G72" s="204"/>
      <c r="H72" s="204"/>
      <c r="I72" s="205"/>
      <c r="J72" s="205"/>
      <c r="K72" s="205"/>
      <c r="L72" s="205"/>
      <c r="M72" s="206"/>
      <c r="N72" s="207"/>
      <c r="O72" s="207"/>
      <c r="P72" s="207"/>
      <c r="Q72" s="208" t="str">
        <f t="shared" si="6"/>
        <v/>
      </c>
      <c r="R72" s="206"/>
      <c r="S72" s="207"/>
      <c r="T72" s="209" t="str">
        <f t="shared" si="7"/>
        <v/>
      </c>
      <c r="U72" s="210" t="str">
        <f t="shared" si="8"/>
        <v>KiekkoM</v>
      </c>
      <c r="V72" s="211"/>
      <c r="W72" s="37"/>
      <c r="X72" s="37"/>
      <c r="Y72" s="37"/>
      <c r="Z72" s="37"/>
      <c r="AA72" s="37"/>
      <c r="AB72" s="37"/>
    </row>
    <row r="73" spans="1:28" ht="24.9" customHeight="1" x14ac:dyDescent="0.35">
      <c r="A73" s="230"/>
      <c r="B73" s="231"/>
      <c r="C73" s="232" t="str">
        <f>IF(B73="","",VLOOKUP(U73,Kilpailijat!$A$12:$E$2015,5,0))</f>
        <v/>
      </c>
      <c r="D73" s="232"/>
      <c r="E73" s="232"/>
      <c r="F73" s="232"/>
      <c r="G73" s="233"/>
      <c r="H73" s="233"/>
      <c r="I73" s="234"/>
      <c r="J73" s="234"/>
      <c r="K73" s="205"/>
      <c r="L73" s="234"/>
      <c r="M73" s="235"/>
      <c r="N73" s="236"/>
      <c r="O73" s="236"/>
      <c r="P73" s="236"/>
      <c r="Q73" s="237" t="str">
        <f t="shared" si="6"/>
        <v/>
      </c>
      <c r="R73" s="235"/>
      <c r="S73" s="236"/>
      <c r="T73" s="238" t="str">
        <f t="shared" si="7"/>
        <v/>
      </c>
      <c r="U73" s="239" t="str">
        <f t="shared" si="8"/>
        <v>KiekkoM</v>
      </c>
      <c r="V73" s="240"/>
      <c r="W73" s="37"/>
      <c r="X73" s="37"/>
      <c r="Y73" s="37"/>
      <c r="Z73" s="37"/>
      <c r="AA73" s="37"/>
    </row>
    <row r="74" spans="1:28" ht="24.9" customHeight="1" x14ac:dyDescent="0.35">
      <c r="A74" s="201"/>
      <c r="B74" s="202"/>
      <c r="C74" s="203" t="str">
        <f>IF(B74="","",VLOOKUP(U74,Kilpailijat!$A$12:$E$2015,5,0))</f>
        <v/>
      </c>
      <c r="D74" s="203"/>
      <c r="E74" s="203"/>
      <c r="F74" s="203"/>
      <c r="G74" s="204"/>
      <c r="H74" s="204"/>
      <c r="I74" s="205"/>
      <c r="J74" s="205"/>
      <c r="K74" s="205"/>
      <c r="L74" s="205"/>
      <c r="M74" s="206"/>
      <c r="N74" s="207"/>
      <c r="O74" s="207"/>
      <c r="P74" s="207"/>
      <c r="Q74" s="208" t="str">
        <f t="shared" si="6"/>
        <v/>
      </c>
      <c r="R74" s="206"/>
      <c r="S74" s="207"/>
      <c r="T74" s="209" t="str">
        <f t="shared" si="7"/>
        <v/>
      </c>
      <c r="U74" s="210" t="str">
        <f t="shared" si="8"/>
        <v>KiekkoM</v>
      </c>
      <c r="V74" s="211"/>
      <c r="W74" s="37"/>
      <c r="X74" s="37"/>
      <c r="Y74" s="37"/>
      <c r="Z74" s="37"/>
      <c r="AA74" s="37"/>
      <c r="AB74" s="37"/>
    </row>
    <row r="75" spans="1:28" ht="24.9" customHeight="1" x14ac:dyDescent="0.35">
      <c r="A75" s="230"/>
      <c r="B75" s="231"/>
      <c r="C75" s="232" t="str">
        <f>IF(B75="","",VLOOKUP(U75,Kilpailijat!$A$12:$E$2015,5,0))</f>
        <v/>
      </c>
      <c r="D75" s="232"/>
      <c r="E75" s="232"/>
      <c r="F75" s="232"/>
      <c r="G75" s="233"/>
      <c r="H75" s="233"/>
      <c r="I75" s="234"/>
      <c r="J75" s="234"/>
      <c r="K75" s="205"/>
      <c r="L75" s="234"/>
      <c r="M75" s="235"/>
      <c r="N75" s="236"/>
      <c r="O75" s="236"/>
      <c r="P75" s="236"/>
      <c r="Q75" s="237" t="str">
        <f t="shared" si="6"/>
        <v/>
      </c>
      <c r="R75" s="235"/>
      <c r="S75" s="236"/>
      <c r="T75" s="238" t="str">
        <f t="shared" si="7"/>
        <v/>
      </c>
      <c r="U75" s="239" t="str">
        <f t="shared" si="8"/>
        <v>KiekkoM</v>
      </c>
      <c r="V75" s="240"/>
      <c r="W75" s="37"/>
      <c r="X75" s="37"/>
      <c r="Y75" s="37"/>
      <c r="Z75" s="37"/>
      <c r="AA75" s="37"/>
    </row>
    <row r="76" spans="1:28" ht="24.9" customHeight="1" x14ac:dyDescent="0.35">
      <c r="A76" s="201"/>
      <c r="B76" s="202"/>
      <c r="C76" s="203" t="str">
        <f>IF(B76="","",VLOOKUP(U76,Kilpailijat!$A$12:$E$2015,5,0))</f>
        <v/>
      </c>
      <c r="D76" s="203"/>
      <c r="E76" s="203"/>
      <c r="F76" s="203"/>
      <c r="G76" s="204"/>
      <c r="H76" s="204"/>
      <c r="I76" s="205"/>
      <c r="J76" s="205"/>
      <c r="K76" s="205"/>
      <c r="L76" s="205"/>
      <c r="M76" s="206"/>
      <c r="N76" s="207"/>
      <c r="O76" s="207"/>
      <c r="P76" s="207"/>
      <c r="Q76" s="208" t="str">
        <f t="shared" si="6"/>
        <v/>
      </c>
      <c r="R76" s="206"/>
      <c r="S76" s="207"/>
      <c r="T76" s="209" t="str">
        <f t="shared" si="7"/>
        <v/>
      </c>
      <c r="U76" s="210" t="str">
        <f t="shared" si="8"/>
        <v>KiekkoM</v>
      </c>
      <c r="V76" s="211"/>
      <c r="W76" s="37"/>
      <c r="X76" s="37"/>
      <c r="Y76" s="37"/>
      <c r="Z76" s="37"/>
      <c r="AA76" s="37"/>
      <c r="AB76" s="37"/>
    </row>
    <row r="77" spans="1:28" ht="24.9" customHeight="1" x14ac:dyDescent="0.35">
      <c r="A77" s="230"/>
      <c r="B77" s="231"/>
      <c r="C77" s="232" t="str">
        <f>IF(B77="","",VLOOKUP(U77,Kilpailijat!$A$12:$E$2015,5,0))</f>
        <v/>
      </c>
      <c r="D77" s="232"/>
      <c r="E77" s="232"/>
      <c r="F77" s="232"/>
      <c r="G77" s="233"/>
      <c r="H77" s="233"/>
      <c r="I77" s="234"/>
      <c r="J77" s="234"/>
      <c r="K77" s="205"/>
      <c r="L77" s="234"/>
      <c r="M77" s="235"/>
      <c r="N77" s="236"/>
      <c r="O77" s="236"/>
      <c r="P77" s="236"/>
      <c r="Q77" s="237" t="str">
        <f t="shared" si="6"/>
        <v/>
      </c>
      <c r="R77" s="235"/>
      <c r="S77" s="236"/>
      <c r="T77" s="238" t="str">
        <f t="shared" si="7"/>
        <v/>
      </c>
      <c r="U77" s="239" t="str">
        <f t="shared" si="8"/>
        <v>KiekkoM</v>
      </c>
      <c r="V77" s="240"/>
      <c r="W77" s="37"/>
      <c r="X77" s="37"/>
      <c r="Y77" s="37"/>
      <c r="Z77" s="37"/>
      <c r="AA77" s="37"/>
    </row>
    <row r="78" spans="1:28" ht="24.9" customHeight="1" x14ac:dyDescent="0.35">
      <c r="A78" s="201"/>
      <c r="B78" s="202"/>
      <c r="C78" s="203" t="str">
        <f>IF(B78="","",VLOOKUP(U78,Kilpailijat!$A$12:$E$2015,5,0))</f>
        <v/>
      </c>
      <c r="D78" s="203"/>
      <c r="E78" s="203"/>
      <c r="F78" s="203"/>
      <c r="G78" s="204"/>
      <c r="H78" s="204"/>
      <c r="I78" s="205"/>
      <c r="J78" s="205"/>
      <c r="K78" s="205"/>
      <c r="L78" s="205"/>
      <c r="M78" s="206"/>
      <c r="N78" s="207"/>
      <c r="O78" s="207"/>
      <c r="P78" s="207"/>
      <c r="Q78" s="208" t="str">
        <f t="shared" si="6"/>
        <v/>
      </c>
      <c r="R78" s="206"/>
      <c r="S78" s="207"/>
      <c r="T78" s="209" t="str">
        <f t="shared" si="7"/>
        <v/>
      </c>
      <c r="U78" s="210" t="str">
        <f t="shared" si="8"/>
        <v>KiekkoM</v>
      </c>
      <c r="V78" s="211"/>
      <c r="W78" s="37"/>
      <c r="X78" s="37"/>
      <c r="Y78" s="37"/>
      <c r="Z78" s="37"/>
      <c r="AA78" s="37"/>
      <c r="AB78" s="37"/>
    </row>
    <row r="79" spans="1:28" ht="24.9" customHeight="1" x14ac:dyDescent="0.35">
      <c r="A79" s="230"/>
      <c r="B79" s="231"/>
      <c r="C79" s="232" t="str">
        <f>IF(B79="","",VLOOKUP(U79,Kilpailijat!$A$12:$E$2015,5,0))</f>
        <v/>
      </c>
      <c r="D79" s="232"/>
      <c r="E79" s="232"/>
      <c r="F79" s="232"/>
      <c r="G79" s="233"/>
      <c r="H79" s="233"/>
      <c r="I79" s="234"/>
      <c r="J79" s="234"/>
      <c r="K79" s="205"/>
      <c r="L79" s="234"/>
      <c r="M79" s="235"/>
      <c r="N79" s="236"/>
      <c r="O79" s="236"/>
      <c r="P79" s="236"/>
      <c r="Q79" s="237" t="str">
        <f t="shared" si="6"/>
        <v/>
      </c>
      <c r="R79" s="235"/>
      <c r="S79" s="236"/>
      <c r="T79" s="238" t="str">
        <f t="shared" si="7"/>
        <v/>
      </c>
      <c r="U79" s="239" t="str">
        <f t="shared" si="8"/>
        <v>KiekkoM</v>
      </c>
      <c r="V79" s="240"/>
      <c r="W79" s="37"/>
      <c r="X79" s="37"/>
      <c r="Y79" s="37"/>
      <c r="Z79" s="37"/>
      <c r="AA79" s="37"/>
    </row>
    <row r="80" spans="1:28" ht="24.9" customHeight="1" x14ac:dyDescent="0.35">
      <c r="A80" s="201"/>
      <c r="B80" s="202"/>
      <c r="C80" s="203" t="str">
        <f>IF(B80="","",VLOOKUP(U80,Kilpailijat!$A$12:$E$2015,5,0))</f>
        <v/>
      </c>
      <c r="D80" s="203"/>
      <c r="E80" s="203"/>
      <c r="F80" s="203"/>
      <c r="G80" s="204"/>
      <c r="H80" s="204"/>
      <c r="I80" s="205"/>
      <c r="J80" s="205"/>
      <c r="K80" s="205"/>
      <c r="L80" s="205"/>
      <c r="M80" s="206"/>
      <c r="N80" s="207"/>
      <c r="O80" s="207"/>
      <c r="P80" s="207"/>
      <c r="Q80" s="208" t="str">
        <f t="shared" si="6"/>
        <v/>
      </c>
      <c r="R80" s="206"/>
      <c r="S80" s="207"/>
      <c r="T80" s="209" t="str">
        <f t="shared" si="7"/>
        <v/>
      </c>
      <c r="U80" s="210" t="str">
        <f t="shared" si="8"/>
        <v>KiekkoM</v>
      </c>
      <c r="V80" s="211"/>
      <c r="W80" s="37"/>
      <c r="X80" s="37"/>
      <c r="Y80" s="37"/>
      <c r="Z80" s="37"/>
      <c r="AA80" s="37"/>
      <c r="AB80" s="37"/>
    </row>
    <row r="81" spans="1:28" ht="24.9" customHeight="1" x14ac:dyDescent="0.35">
      <c r="A81" s="230"/>
      <c r="B81" s="231"/>
      <c r="C81" s="232" t="str">
        <f>IF(B81="","",VLOOKUP(U81,Kilpailijat!$A$12:$E$2015,5,0))</f>
        <v/>
      </c>
      <c r="D81" s="232"/>
      <c r="E81" s="232"/>
      <c r="F81" s="232"/>
      <c r="G81" s="233"/>
      <c r="H81" s="233"/>
      <c r="I81" s="234"/>
      <c r="J81" s="234"/>
      <c r="K81" s="205"/>
      <c r="L81" s="234"/>
      <c r="M81" s="235"/>
      <c r="N81" s="236"/>
      <c r="O81" s="236"/>
      <c r="P81" s="236"/>
      <c r="Q81" s="237" t="str">
        <f t="shared" si="6"/>
        <v/>
      </c>
      <c r="R81" s="235"/>
      <c r="S81" s="236"/>
      <c r="T81" s="238" t="str">
        <f t="shared" si="7"/>
        <v/>
      </c>
      <c r="U81" s="239" t="str">
        <f t="shared" si="8"/>
        <v>KiekkoM</v>
      </c>
      <c r="V81" s="240"/>
      <c r="W81" s="37"/>
      <c r="X81" s="37"/>
      <c r="Y81" s="37"/>
      <c r="Z81" s="37"/>
      <c r="AA81" s="37"/>
    </row>
    <row r="82" spans="1:28" ht="24.9" customHeight="1" x14ac:dyDescent="0.35">
      <c r="A82" s="201"/>
      <c r="B82" s="202"/>
      <c r="C82" s="203" t="str">
        <f>IF(B82="","",VLOOKUP(U82,Kilpailijat!$A$12:$E$2015,5,0))</f>
        <v/>
      </c>
      <c r="D82" s="203"/>
      <c r="E82" s="203"/>
      <c r="F82" s="203"/>
      <c r="G82" s="204"/>
      <c r="H82" s="204"/>
      <c r="I82" s="205"/>
      <c r="J82" s="205"/>
      <c r="K82" s="205"/>
      <c r="L82" s="205"/>
      <c r="M82" s="206"/>
      <c r="N82" s="207"/>
      <c r="O82" s="207"/>
      <c r="P82" s="207"/>
      <c r="Q82" s="208" t="str">
        <f t="shared" si="6"/>
        <v/>
      </c>
      <c r="R82" s="206"/>
      <c r="S82" s="207"/>
      <c r="T82" s="209" t="str">
        <f t="shared" si="7"/>
        <v/>
      </c>
      <c r="U82" s="210" t="str">
        <f t="shared" si="8"/>
        <v>KiekkoM</v>
      </c>
      <c r="V82" s="211"/>
      <c r="W82" s="37"/>
      <c r="X82" s="37"/>
      <c r="Y82" s="37"/>
      <c r="Z82" s="37"/>
      <c r="AA82" s="37"/>
      <c r="AB82" s="37"/>
    </row>
    <row r="83" spans="1:28" ht="24.9" customHeight="1" x14ac:dyDescent="0.35">
      <c r="A83" s="230"/>
      <c r="B83" s="231"/>
      <c r="C83" s="232" t="str">
        <f>IF(B83="","",VLOOKUP(U83,Kilpailijat!$A$12:$E$2015,5,0))</f>
        <v/>
      </c>
      <c r="D83" s="232"/>
      <c r="E83" s="232"/>
      <c r="F83" s="232"/>
      <c r="G83" s="233"/>
      <c r="H83" s="233"/>
      <c r="I83" s="234"/>
      <c r="J83" s="234"/>
      <c r="K83" s="205"/>
      <c r="L83" s="234"/>
      <c r="M83" s="235"/>
      <c r="N83" s="236"/>
      <c r="O83" s="236"/>
      <c r="P83" s="236"/>
      <c r="Q83" s="237" t="str">
        <f t="shared" si="6"/>
        <v/>
      </c>
      <c r="R83" s="235"/>
      <c r="S83" s="236"/>
      <c r="T83" s="238" t="str">
        <f t="shared" si="7"/>
        <v/>
      </c>
      <c r="U83" s="239" t="str">
        <f t="shared" si="8"/>
        <v>KiekkoM</v>
      </c>
      <c r="V83" s="240"/>
      <c r="W83" s="37"/>
      <c r="X83" s="37"/>
      <c r="Y83" s="37"/>
      <c r="Z83" s="37"/>
      <c r="AA83" s="37"/>
    </row>
    <row r="84" spans="1:28" ht="24.9" customHeight="1" x14ac:dyDescent="0.35">
      <c r="A84" s="201"/>
      <c r="B84" s="202"/>
      <c r="C84" s="203" t="str">
        <f>IF(B84="","",VLOOKUP(U84,Kilpailijat!$A$12:$E$2015,5,0))</f>
        <v/>
      </c>
      <c r="D84" s="203"/>
      <c r="E84" s="203"/>
      <c r="F84" s="203"/>
      <c r="G84" s="204"/>
      <c r="H84" s="204"/>
      <c r="I84" s="205"/>
      <c r="J84" s="205"/>
      <c r="K84" s="205"/>
      <c r="L84" s="205"/>
      <c r="M84" s="206"/>
      <c r="N84" s="207"/>
      <c r="O84" s="207"/>
      <c r="P84" s="207"/>
      <c r="Q84" s="208" t="str">
        <f t="shared" si="6"/>
        <v/>
      </c>
      <c r="R84" s="206"/>
      <c r="S84" s="207"/>
      <c r="T84" s="209" t="str">
        <f t="shared" si="7"/>
        <v/>
      </c>
      <c r="U84" s="210" t="str">
        <f t="shared" si="8"/>
        <v>KiekkoM</v>
      </c>
      <c r="V84" s="211"/>
      <c r="W84" s="37"/>
      <c r="X84" s="37"/>
      <c r="Y84" s="37"/>
      <c r="Z84" s="37"/>
      <c r="AA84" s="37"/>
      <c r="AB84" s="37"/>
    </row>
    <row r="85" spans="1:28" ht="24.9" customHeight="1" x14ac:dyDescent="0.35">
      <c r="A85" s="230"/>
      <c r="B85" s="231"/>
      <c r="C85" s="232" t="str">
        <f>IF(B85="","",VLOOKUP(U85,Kilpailijat!$A$12:$E$2015,5,0))</f>
        <v/>
      </c>
      <c r="D85" s="232"/>
      <c r="E85" s="232"/>
      <c r="F85" s="232"/>
      <c r="G85" s="233"/>
      <c r="H85" s="233"/>
      <c r="I85" s="234"/>
      <c r="J85" s="234"/>
      <c r="K85" s="205"/>
      <c r="L85" s="234"/>
      <c r="M85" s="235"/>
      <c r="N85" s="236"/>
      <c r="O85" s="236"/>
      <c r="P85" s="236"/>
      <c r="Q85" s="237" t="str">
        <f t="shared" si="6"/>
        <v/>
      </c>
      <c r="R85" s="235"/>
      <c r="S85" s="236"/>
      <c r="T85" s="238" t="str">
        <f t="shared" si="7"/>
        <v/>
      </c>
      <c r="U85" s="239" t="str">
        <f t="shared" si="8"/>
        <v>KiekkoM</v>
      </c>
      <c r="V85" s="240"/>
      <c r="W85" s="37"/>
      <c r="X85" s="37"/>
      <c r="Y85" s="37"/>
      <c r="Z85" s="37"/>
      <c r="AA85" s="37"/>
    </row>
    <row r="86" spans="1:28" ht="24.9" customHeight="1" x14ac:dyDescent="0.35">
      <c r="A86" s="201"/>
      <c r="B86" s="202"/>
      <c r="C86" s="203" t="str">
        <f>IF(B86="","",VLOOKUP(U86,Kilpailijat!$A$12:$E$2015,5,0))</f>
        <v/>
      </c>
      <c r="D86" s="203"/>
      <c r="E86" s="203"/>
      <c r="F86" s="203"/>
      <c r="G86" s="204"/>
      <c r="H86" s="204"/>
      <c r="I86" s="205"/>
      <c r="J86" s="205"/>
      <c r="K86" s="205"/>
      <c r="L86" s="205"/>
      <c r="M86" s="206"/>
      <c r="N86" s="207"/>
      <c r="O86" s="207"/>
      <c r="P86" s="207"/>
      <c r="Q86" s="208" t="str">
        <f t="shared" si="6"/>
        <v/>
      </c>
      <c r="R86" s="206"/>
      <c r="S86" s="207"/>
      <c r="T86" s="209" t="str">
        <f t="shared" si="7"/>
        <v/>
      </c>
      <c r="U86" s="210" t="str">
        <f t="shared" si="8"/>
        <v>KiekkoM</v>
      </c>
      <c r="V86" s="211"/>
      <c r="W86" s="37"/>
      <c r="X86" s="37"/>
      <c r="Y86" s="37"/>
      <c r="Z86" s="37"/>
      <c r="AA86" s="37"/>
      <c r="AB86" s="37"/>
    </row>
    <row r="87" spans="1:28" ht="24.9" customHeight="1" x14ac:dyDescent="0.35">
      <c r="A87" s="230"/>
      <c r="B87" s="231"/>
      <c r="C87" s="232" t="str">
        <f>IF(B87="","",VLOOKUP(U87,Kilpailijat!$A$12:$E$2015,5,0))</f>
        <v/>
      </c>
      <c r="D87" s="232"/>
      <c r="E87" s="232"/>
      <c r="F87" s="232"/>
      <c r="G87" s="233"/>
      <c r="H87" s="233"/>
      <c r="I87" s="234"/>
      <c r="J87" s="234"/>
      <c r="K87" s="205"/>
      <c r="L87" s="234"/>
      <c r="M87" s="235"/>
      <c r="N87" s="236"/>
      <c r="O87" s="236"/>
      <c r="P87" s="236"/>
      <c r="Q87" s="237" t="str">
        <f t="shared" si="6"/>
        <v/>
      </c>
      <c r="R87" s="235"/>
      <c r="S87" s="236"/>
      <c r="T87" s="238" t="str">
        <f t="shared" si="7"/>
        <v/>
      </c>
      <c r="U87" s="239" t="str">
        <f t="shared" si="8"/>
        <v>KiekkoM</v>
      </c>
      <c r="V87" s="240"/>
      <c r="W87" s="37"/>
      <c r="X87" s="37"/>
      <c r="Y87" s="37"/>
      <c r="Z87" s="37"/>
      <c r="AA87" s="37"/>
    </row>
    <row r="88" spans="1:28" ht="24.9" customHeight="1" x14ac:dyDescent="0.35">
      <c r="A88" s="201"/>
      <c r="B88" s="202"/>
      <c r="C88" s="203" t="str">
        <f>IF(B88="","",VLOOKUP(U88,Kilpailijat!$A$12:$E$2015,5,0))</f>
        <v/>
      </c>
      <c r="D88" s="203"/>
      <c r="E88" s="203"/>
      <c r="F88" s="203"/>
      <c r="G88" s="204"/>
      <c r="H88" s="204"/>
      <c r="I88" s="205"/>
      <c r="J88" s="205"/>
      <c r="K88" s="205"/>
      <c r="L88" s="205"/>
      <c r="M88" s="206"/>
      <c r="N88" s="207"/>
      <c r="O88" s="207"/>
      <c r="P88" s="207"/>
      <c r="Q88" s="208" t="str">
        <f t="shared" si="6"/>
        <v/>
      </c>
      <c r="R88" s="206"/>
      <c r="S88" s="207"/>
      <c r="T88" s="209" t="str">
        <f t="shared" si="7"/>
        <v/>
      </c>
      <c r="U88" s="210" t="str">
        <f t="shared" si="8"/>
        <v>KiekkoM</v>
      </c>
      <c r="V88" s="211"/>
      <c r="W88" s="37"/>
      <c r="X88" s="37"/>
      <c r="Y88" s="37"/>
      <c r="Z88" s="37"/>
      <c r="AA88" s="37"/>
      <c r="AB88" s="37"/>
    </row>
    <row r="89" spans="1:28" ht="24.9" customHeight="1" x14ac:dyDescent="0.35">
      <c r="A89" s="230"/>
      <c r="B89" s="231"/>
      <c r="C89" s="232" t="str">
        <f>IF(B89="","",VLOOKUP(U89,Kilpailijat!$A$12:$E$2015,5,0))</f>
        <v/>
      </c>
      <c r="D89" s="232"/>
      <c r="E89" s="232"/>
      <c r="F89" s="232"/>
      <c r="G89" s="233"/>
      <c r="H89" s="233"/>
      <c r="I89" s="234"/>
      <c r="J89" s="234"/>
      <c r="K89" s="205"/>
      <c r="L89" s="234"/>
      <c r="M89" s="235"/>
      <c r="N89" s="236"/>
      <c r="O89" s="236"/>
      <c r="P89" s="236"/>
      <c r="Q89" s="237" t="str">
        <f t="shared" si="6"/>
        <v/>
      </c>
      <c r="R89" s="235"/>
      <c r="S89" s="236"/>
      <c r="T89" s="238" t="str">
        <f t="shared" si="7"/>
        <v/>
      </c>
      <c r="U89" s="239" t="str">
        <f t="shared" si="8"/>
        <v>KiekkoM</v>
      </c>
      <c r="V89" s="240"/>
      <c r="W89" s="37"/>
      <c r="X89" s="37"/>
      <c r="Y89" s="37"/>
      <c r="Z89" s="37"/>
      <c r="AA89" s="37"/>
    </row>
    <row r="90" spans="1:28" ht="24.9" customHeight="1" x14ac:dyDescent="0.35">
      <c r="A90" s="201"/>
      <c r="B90" s="202"/>
      <c r="C90" s="203" t="str">
        <f>IF(B90="","",VLOOKUP(U90,Kilpailijat!$A$12:$E$2015,5,0))</f>
        <v/>
      </c>
      <c r="D90" s="203"/>
      <c r="E90" s="203"/>
      <c r="F90" s="203"/>
      <c r="G90" s="204"/>
      <c r="H90" s="204"/>
      <c r="I90" s="205"/>
      <c r="J90" s="205"/>
      <c r="K90" s="205"/>
      <c r="L90" s="205"/>
      <c r="M90" s="206"/>
      <c r="N90" s="207"/>
      <c r="O90" s="207"/>
      <c r="P90" s="207"/>
      <c r="Q90" s="208" t="str">
        <f t="shared" si="6"/>
        <v/>
      </c>
      <c r="R90" s="206"/>
      <c r="S90" s="207"/>
      <c r="T90" s="209" t="str">
        <f t="shared" si="7"/>
        <v/>
      </c>
      <c r="U90" s="210" t="str">
        <f t="shared" si="8"/>
        <v>KiekkoM</v>
      </c>
      <c r="V90" s="211"/>
      <c r="W90" s="37"/>
      <c r="X90" s="37"/>
      <c r="Y90" s="37"/>
      <c r="Z90" s="37"/>
      <c r="AA90" s="37"/>
      <c r="AB90" s="37"/>
    </row>
    <row r="91" spans="1:28" ht="24.9" customHeight="1" x14ac:dyDescent="0.35">
      <c r="A91" s="230"/>
      <c r="B91" s="231"/>
      <c r="C91" s="232" t="str">
        <f>IF(B91="","",VLOOKUP(U91,Kilpailijat!$A$12:$E$2015,5,0))</f>
        <v/>
      </c>
      <c r="D91" s="232"/>
      <c r="E91" s="232"/>
      <c r="F91" s="232"/>
      <c r="G91" s="233"/>
      <c r="H91" s="233"/>
      <c r="I91" s="234"/>
      <c r="J91" s="234"/>
      <c r="K91" s="205"/>
      <c r="L91" s="234"/>
      <c r="M91" s="235"/>
      <c r="N91" s="236"/>
      <c r="O91" s="236"/>
      <c r="P91" s="236"/>
      <c r="Q91" s="237" t="str">
        <f t="shared" si="6"/>
        <v/>
      </c>
      <c r="R91" s="235"/>
      <c r="S91" s="236"/>
      <c r="T91" s="238" t="str">
        <f t="shared" si="7"/>
        <v/>
      </c>
      <c r="U91" s="239" t="str">
        <f t="shared" si="8"/>
        <v>KiekkoM</v>
      </c>
      <c r="V91" s="240"/>
      <c r="W91" s="37"/>
      <c r="X91" s="37"/>
      <c r="Y91" s="37"/>
      <c r="Z91" s="37"/>
      <c r="AA91" s="37"/>
    </row>
    <row r="92" spans="1:28" ht="24.9" customHeight="1" x14ac:dyDescent="0.35">
      <c r="A92" s="201"/>
      <c r="B92" s="202"/>
      <c r="C92" s="203" t="str">
        <f>IF(B92="","",VLOOKUP(U92,Kilpailijat!$A$12:$E$2015,5,0))</f>
        <v/>
      </c>
      <c r="D92" s="203"/>
      <c r="E92" s="203"/>
      <c r="F92" s="203"/>
      <c r="G92" s="204"/>
      <c r="H92" s="204"/>
      <c r="I92" s="205"/>
      <c r="J92" s="205"/>
      <c r="K92" s="205"/>
      <c r="L92" s="205"/>
      <c r="M92" s="206"/>
      <c r="N92" s="207"/>
      <c r="O92" s="207"/>
      <c r="P92" s="207"/>
      <c r="Q92" s="208" t="str">
        <f t="shared" si="6"/>
        <v/>
      </c>
      <c r="R92" s="206"/>
      <c r="S92" s="207"/>
      <c r="T92" s="209" t="str">
        <f t="shared" si="7"/>
        <v/>
      </c>
      <c r="U92" s="210" t="str">
        <f t="shared" si="8"/>
        <v>KiekkoM</v>
      </c>
      <c r="V92" s="211"/>
      <c r="W92" s="37"/>
      <c r="X92" s="37"/>
      <c r="Y92" s="37"/>
      <c r="Z92" s="37"/>
      <c r="AA92" s="37"/>
      <c r="AB92" s="37"/>
    </row>
    <row r="93" spans="1:28" ht="24.9" customHeight="1" x14ac:dyDescent="0.35">
      <c r="A93" s="230"/>
      <c r="B93" s="231"/>
      <c r="C93" s="232" t="str">
        <f>IF(B93="","",VLOOKUP(U93,Kilpailijat!$A$12:$E$2015,5,0))</f>
        <v/>
      </c>
      <c r="D93" s="232"/>
      <c r="E93" s="232"/>
      <c r="F93" s="232"/>
      <c r="G93" s="233"/>
      <c r="H93" s="233"/>
      <c r="I93" s="234"/>
      <c r="J93" s="234"/>
      <c r="K93" s="205"/>
      <c r="L93" s="234"/>
      <c r="M93" s="235"/>
      <c r="N93" s="236"/>
      <c r="O93" s="236"/>
      <c r="P93" s="236"/>
      <c r="Q93" s="237" t="str">
        <f t="shared" si="6"/>
        <v/>
      </c>
      <c r="R93" s="235"/>
      <c r="S93" s="236"/>
      <c r="T93" s="238" t="str">
        <f t="shared" si="7"/>
        <v/>
      </c>
      <c r="U93" s="239" t="str">
        <f t="shared" si="8"/>
        <v>KiekkoM</v>
      </c>
      <c r="V93" s="240"/>
      <c r="W93" s="37"/>
      <c r="X93" s="37"/>
      <c r="Y93" s="37"/>
      <c r="Z93" s="37"/>
      <c r="AA93" s="37"/>
    </row>
    <row r="94" spans="1:28" ht="24.9" customHeight="1" x14ac:dyDescent="0.35">
      <c r="A94" s="201"/>
      <c r="B94" s="202"/>
      <c r="C94" s="203" t="str">
        <f>IF(B94="","",VLOOKUP(U94,Kilpailijat!$A$12:$E$2015,5,0))</f>
        <v/>
      </c>
      <c r="D94" s="203"/>
      <c r="E94" s="203"/>
      <c r="F94" s="203"/>
      <c r="G94" s="204"/>
      <c r="H94" s="204"/>
      <c r="I94" s="205"/>
      <c r="J94" s="205"/>
      <c r="K94" s="205"/>
      <c r="L94" s="205"/>
      <c r="M94" s="206"/>
      <c r="N94" s="207"/>
      <c r="O94" s="207"/>
      <c r="P94" s="207"/>
      <c r="Q94" s="208" t="str">
        <f t="shared" si="6"/>
        <v/>
      </c>
      <c r="R94" s="206"/>
      <c r="S94" s="207"/>
      <c r="T94" s="209" t="str">
        <f t="shared" si="7"/>
        <v/>
      </c>
      <c r="U94" s="210" t="str">
        <f t="shared" si="8"/>
        <v>KiekkoM</v>
      </c>
      <c r="V94" s="211"/>
      <c r="W94" s="37"/>
      <c r="X94" s="37"/>
      <c r="Y94" s="37"/>
      <c r="Z94" s="37"/>
      <c r="AA94" s="37"/>
      <c r="AB94" s="37"/>
    </row>
    <row r="95" spans="1:28" ht="24.9" customHeight="1" x14ac:dyDescent="0.35">
      <c r="A95" s="230"/>
      <c r="B95" s="231"/>
      <c r="C95" s="232" t="str">
        <f>IF(B95="","",VLOOKUP(U95,Kilpailijat!$A$12:$E$2015,5,0))</f>
        <v/>
      </c>
      <c r="D95" s="232"/>
      <c r="E95" s="232"/>
      <c r="F95" s="232"/>
      <c r="G95" s="233"/>
      <c r="H95" s="233"/>
      <c r="I95" s="234"/>
      <c r="J95" s="234"/>
      <c r="K95" s="205"/>
      <c r="L95" s="234"/>
      <c r="M95" s="235"/>
      <c r="N95" s="236"/>
      <c r="O95" s="236"/>
      <c r="P95" s="236"/>
      <c r="Q95" s="237" t="str">
        <f t="shared" si="6"/>
        <v/>
      </c>
      <c r="R95" s="235"/>
      <c r="S95" s="236"/>
      <c r="T95" s="238" t="str">
        <f t="shared" si="7"/>
        <v/>
      </c>
      <c r="U95" s="239" t="str">
        <f t="shared" si="8"/>
        <v>KiekkoM</v>
      </c>
      <c r="V95" s="240"/>
      <c r="W95" s="37"/>
      <c r="X95" s="37"/>
      <c r="Y95" s="37"/>
      <c r="Z95" s="37"/>
      <c r="AA95" s="37"/>
    </row>
    <row r="96" spans="1:28" ht="24.9" customHeight="1" x14ac:dyDescent="0.35">
      <c r="A96" s="201"/>
      <c r="B96" s="202"/>
      <c r="C96" s="203" t="str">
        <f>IF(B96="","",VLOOKUP(U96,Kilpailijat!$A$12:$E$2015,5,0))</f>
        <v/>
      </c>
      <c r="D96" s="203"/>
      <c r="E96" s="203"/>
      <c r="F96" s="203"/>
      <c r="G96" s="204"/>
      <c r="H96" s="204"/>
      <c r="I96" s="205"/>
      <c r="J96" s="205"/>
      <c r="K96" s="205"/>
      <c r="L96" s="205"/>
      <c r="M96" s="206"/>
      <c r="N96" s="207"/>
      <c r="O96" s="207"/>
      <c r="P96" s="207"/>
      <c r="Q96" s="208" t="str">
        <f t="shared" si="6"/>
        <v/>
      </c>
      <c r="R96" s="206"/>
      <c r="S96" s="207"/>
      <c r="T96" s="209" t="str">
        <f t="shared" si="7"/>
        <v/>
      </c>
      <c r="U96" s="210" t="str">
        <f t="shared" si="8"/>
        <v>KiekkoM</v>
      </c>
      <c r="V96" s="211"/>
      <c r="W96" s="37"/>
      <c r="X96" s="37"/>
      <c r="Y96" s="37"/>
      <c r="Z96" s="37"/>
      <c r="AA96" s="37"/>
      <c r="AB96" s="37"/>
    </row>
    <row r="97" spans="1:28" ht="24.9" customHeight="1" x14ac:dyDescent="0.35">
      <c r="A97" s="230"/>
      <c r="B97" s="231"/>
      <c r="C97" s="232" t="str">
        <f>IF(B97="","",VLOOKUP(U97,Kilpailijat!$A$12:$E$2015,5,0))</f>
        <v/>
      </c>
      <c r="D97" s="232"/>
      <c r="E97" s="232"/>
      <c r="F97" s="232"/>
      <c r="G97" s="233"/>
      <c r="H97" s="233"/>
      <c r="I97" s="234"/>
      <c r="J97" s="234"/>
      <c r="K97" s="205"/>
      <c r="L97" s="234"/>
      <c r="M97" s="235"/>
      <c r="N97" s="236"/>
      <c r="O97" s="236"/>
      <c r="P97" s="236"/>
      <c r="Q97" s="237" t="str">
        <f t="shared" si="6"/>
        <v/>
      </c>
      <c r="R97" s="235"/>
      <c r="S97" s="236"/>
      <c r="T97" s="238" t="str">
        <f t="shared" si="7"/>
        <v/>
      </c>
      <c r="U97" s="239" t="str">
        <f t="shared" si="8"/>
        <v>KiekkoM</v>
      </c>
      <c r="V97" s="240"/>
      <c r="W97" s="37"/>
      <c r="X97" s="37"/>
      <c r="Y97" s="37"/>
      <c r="Z97" s="37"/>
      <c r="AA97" s="37"/>
    </row>
    <row r="98" spans="1:28" ht="24.9" customHeight="1" x14ac:dyDescent="0.35">
      <c r="A98" s="201"/>
      <c r="B98" s="202"/>
      <c r="C98" s="203" t="str">
        <f>IF(B98="","",VLOOKUP(U98,Kilpailijat!$A$12:$E$2015,5,0))</f>
        <v/>
      </c>
      <c r="D98" s="203"/>
      <c r="E98" s="203"/>
      <c r="F98" s="203"/>
      <c r="G98" s="204"/>
      <c r="H98" s="204"/>
      <c r="I98" s="205"/>
      <c r="J98" s="205"/>
      <c r="K98" s="205"/>
      <c r="L98" s="205"/>
      <c r="M98" s="206"/>
      <c r="N98" s="207"/>
      <c r="O98" s="207"/>
      <c r="P98" s="207"/>
      <c r="Q98" s="208" t="str">
        <f t="shared" si="6"/>
        <v/>
      </c>
      <c r="R98" s="206"/>
      <c r="S98" s="207"/>
      <c r="T98" s="209" t="str">
        <f t="shared" si="7"/>
        <v/>
      </c>
      <c r="U98" s="210" t="str">
        <f t="shared" si="8"/>
        <v>KiekkoM</v>
      </c>
      <c r="V98" s="211"/>
      <c r="W98" s="37"/>
      <c r="X98" s="37"/>
      <c r="Y98" s="37"/>
      <c r="Z98" s="37"/>
      <c r="AA98" s="37"/>
      <c r="AB98" s="37"/>
    </row>
    <row r="99" spans="1:28" ht="24.9" customHeight="1" x14ac:dyDescent="0.35">
      <c r="A99" s="230"/>
      <c r="B99" s="231"/>
      <c r="C99" s="232" t="str">
        <f>IF(B99="","",VLOOKUP(U99,Kilpailijat!$A$12:$E$2015,5,0))</f>
        <v/>
      </c>
      <c r="D99" s="232"/>
      <c r="E99" s="232"/>
      <c r="F99" s="232"/>
      <c r="G99" s="233"/>
      <c r="H99" s="233"/>
      <c r="I99" s="234"/>
      <c r="J99" s="234"/>
      <c r="K99" s="205"/>
      <c r="L99" s="234"/>
      <c r="M99" s="235"/>
      <c r="N99" s="236"/>
      <c r="O99" s="236"/>
      <c r="P99" s="236"/>
      <c r="Q99" s="237" t="str">
        <f t="shared" si="6"/>
        <v/>
      </c>
      <c r="R99" s="235"/>
      <c r="S99" s="236"/>
      <c r="T99" s="238" t="str">
        <f t="shared" si="7"/>
        <v/>
      </c>
      <c r="U99" s="239" t="str">
        <f t="shared" si="8"/>
        <v>KiekkoM</v>
      </c>
      <c r="V99" s="240"/>
      <c r="W99" s="37"/>
      <c r="X99" s="37"/>
      <c r="Y99" s="37"/>
      <c r="Z99" s="37"/>
      <c r="AA99" s="37"/>
    </row>
    <row r="100" spans="1:28" ht="24.9" customHeight="1" x14ac:dyDescent="0.35">
      <c r="A100" s="201"/>
      <c r="B100" s="202"/>
      <c r="C100" s="203" t="str">
        <f>IF(B100="","",VLOOKUP(U100,Kilpailijat!$A$12:$E$2015,5,0))</f>
        <v/>
      </c>
      <c r="D100" s="203"/>
      <c r="E100" s="203"/>
      <c r="F100" s="203"/>
      <c r="G100" s="204"/>
      <c r="H100" s="204"/>
      <c r="I100" s="205"/>
      <c r="J100" s="205"/>
      <c r="K100" s="205"/>
      <c r="L100" s="205"/>
      <c r="M100" s="206"/>
      <c r="N100" s="207"/>
      <c r="O100" s="207"/>
      <c r="P100" s="207"/>
      <c r="Q100" s="208" t="str">
        <f t="shared" si="6"/>
        <v/>
      </c>
      <c r="R100" s="206"/>
      <c r="S100" s="207"/>
      <c r="T100" s="209" t="str">
        <f t="shared" si="7"/>
        <v/>
      </c>
      <c r="U100" s="210" t="str">
        <f t="shared" si="8"/>
        <v>KiekkoM</v>
      </c>
      <c r="V100" s="211"/>
      <c r="W100" s="37"/>
      <c r="X100" s="37"/>
      <c r="Y100" s="37"/>
      <c r="Z100" s="37"/>
      <c r="AA100" s="37"/>
      <c r="AB100" s="37"/>
    </row>
    <row r="101" spans="1:28" ht="24.9" customHeight="1" x14ac:dyDescent="0.35">
      <c r="A101" s="230"/>
      <c r="B101" s="231"/>
      <c r="C101" s="232" t="str">
        <f>IF(B101="","",VLOOKUP(U101,Kilpailijat!$A$12:$E$2015,5,0))</f>
        <v/>
      </c>
      <c r="D101" s="232"/>
      <c r="E101" s="232"/>
      <c r="F101" s="232"/>
      <c r="G101" s="233"/>
      <c r="H101" s="233"/>
      <c r="I101" s="234"/>
      <c r="J101" s="234"/>
      <c r="K101" s="205"/>
      <c r="L101" s="234"/>
      <c r="M101" s="235"/>
      <c r="N101" s="236"/>
      <c r="O101" s="236"/>
      <c r="P101" s="236"/>
      <c r="Q101" s="237" t="str">
        <f t="shared" si="6"/>
        <v/>
      </c>
      <c r="R101" s="235"/>
      <c r="S101" s="236"/>
      <c r="T101" s="238" t="str">
        <f t="shared" si="7"/>
        <v/>
      </c>
      <c r="U101" s="239" t="str">
        <f t="shared" si="8"/>
        <v>KiekkoM</v>
      </c>
      <c r="V101" s="240"/>
      <c r="W101" s="37"/>
      <c r="X101" s="37"/>
      <c r="Y101" s="37"/>
      <c r="Z101" s="37"/>
      <c r="AA101" s="37"/>
    </row>
    <row r="102" spans="1:28" ht="24.9" customHeight="1" x14ac:dyDescent="0.35">
      <c r="A102" s="201"/>
      <c r="B102" s="202"/>
      <c r="C102" s="203" t="str">
        <f>IF(B102="","",VLOOKUP(U102,Kilpailijat!$A$12:$E$2015,5,0))</f>
        <v/>
      </c>
      <c r="D102" s="203"/>
      <c r="E102" s="203"/>
      <c r="F102" s="203"/>
      <c r="G102" s="204"/>
      <c r="H102" s="204"/>
      <c r="I102" s="205"/>
      <c r="J102" s="205"/>
      <c r="K102" s="205"/>
      <c r="L102" s="205"/>
      <c r="M102" s="206"/>
      <c r="N102" s="207"/>
      <c r="O102" s="207"/>
      <c r="P102" s="207"/>
      <c r="Q102" s="208" t="str">
        <f t="shared" si="6"/>
        <v/>
      </c>
      <c r="R102" s="206"/>
      <c r="S102" s="207"/>
      <c r="T102" s="209" t="str">
        <f t="shared" si="7"/>
        <v/>
      </c>
      <c r="U102" s="210" t="str">
        <f t="shared" si="8"/>
        <v>KiekkoM</v>
      </c>
      <c r="V102" s="211"/>
      <c r="W102" s="37"/>
      <c r="X102" s="37"/>
      <c r="Y102" s="37"/>
      <c r="Z102" s="37"/>
      <c r="AA102" s="37"/>
      <c r="AB102" s="37"/>
    </row>
    <row r="103" spans="1:28" ht="24.9" customHeight="1" x14ac:dyDescent="0.35">
      <c r="A103" s="230"/>
      <c r="B103" s="231"/>
      <c r="C103" s="232" t="str">
        <f>IF(B103="","",VLOOKUP(U103,Kilpailijat!$A$12:$E$2015,5,0))</f>
        <v/>
      </c>
      <c r="D103" s="232"/>
      <c r="E103" s="232"/>
      <c r="F103" s="232"/>
      <c r="G103" s="233"/>
      <c r="H103" s="233"/>
      <c r="I103" s="234"/>
      <c r="J103" s="234"/>
      <c r="K103" s="205"/>
      <c r="L103" s="234"/>
      <c r="M103" s="235"/>
      <c r="N103" s="236"/>
      <c r="O103" s="236"/>
      <c r="P103" s="236"/>
      <c r="Q103" s="237" t="str">
        <f t="shared" si="6"/>
        <v/>
      </c>
      <c r="R103" s="235"/>
      <c r="S103" s="236"/>
      <c r="T103" s="238" t="str">
        <f t="shared" si="7"/>
        <v/>
      </c>
      <c r="U103" s="239" t="str">
        <f t="shared" si="8"/>
        <v>KiekkoM</v>
      </c>
      <c r="V103" s="240"/>
      <c r="W103" s="37"/>
      <c r="X103" s="37"/>
      <c r="Y103" s="37"/>
      <c r="Z103" s="37"/>
      <c r="AA103" s="37"/>
    </row>
    <row r="104" spans="1:28" ht="24.9" customHeight="1" x14ac:dyDescent="0.35">
      <c r="A104" s="201"/>
      <c r="B104" s="202"/>
      <c r="C104" s="203" t="str">
        <f>IF(B104="","",VLOOKUP(U104,Kilpailijat!$A$12:$E$2015,5,0))</f>
        <v/>
      </c>
      <c r="D104" s="203"/>
      <c r="E104" s="203"/>
      <c r="F104" s="203"/>
      <c r="G104" s="204"/>
      <c r="H104" s="204"/>
      <c r="I104" s="205"/>
      <c r="J104" s="205"/>
      <c r="K104" s="205"/>
      <c r="L104" s="205"/>
      <c r="M104" s="206"/>
      <c r="N104" s="207"/>
      <c r="O104" s="207"/>
      <c r="P104" s="207"/>
      <c r="Q104" s="208" t="str">
        <f t="shared" si="6"/>
        <v/>
      </c>
      <c r="R104" s="206"/>
      <c r="S104" s="207"/>
      <c r="T104" s="209" t="str">
        <f t="shared" si="7"/>
        <v/>
      </c>
      <c r="U104" s="210" t="str">
        <f t="shared" si="8"/>
        <v>KiekkoM</v>
      </c>
      <c r="V104" s="211"/>
      <c r="W104" s="37"/>
      <c r="X104" s="37"/>
      <c r="Y104" s="37"/>
      <c r="Z104" s="37"/>
      <c r="AA104" s="37"/>
      <c r="AB104" s="37"/>
    </row>
    <row r="105" spans="1:28" ht="24.9" customHeight="1" x14ac:dyDescent="0.35">
      <c r="A105" s="230"/>
      <c r="B105" s="231"/>
      <c r="C105" s="232" t="str">
        <f>IF(B105="","",VLOOKUP(U105,Kilpailijat!$A$12:$E$2015,5,0))</f>
        <v/>
      </c>
      <c r="D105" s="232"/>
      <c r="E105" s="232"/>
      <c r="F105" s="232"/>
      <c r="G105" s="233"/>
      <c r="H105" s="233"/>
      <c r="I105" s="234"/>
      <c r="J105" s="234"/>
      <c r="K105" s="205"/>
      <c r="L105" s="234"/>
      <c r="M105" s="235"/>
      <c r="N105" s="236"/>
      <c r="O105" s="236"/>
      <c r="P105" s="236"/>
      <c r="Q105" s="237" t="str">
        <f t="shared" si="6"/>
        <v/>
      </c>
      <c r="R105" s="235"/>
      <c r="S105" s="236"/>
      <c r="T105" s="238" t="str">
        <f t="shared" si="7"/>
        <v/>
      </c>
      <c r="U105" s="239" t="str">
        <f t="shared" si="8"/>
        <v>KiekkoM</v>
      </c>
      <c r="V105" s="240"/>
      <c r="W105" s="37"/>
      <c r="X105" s="37"/>
      <c r="Y105" s="37"/>
      <c r="Z105" s="37"/>
      <c r="AA105" s="37"/>
    </row>
    <row r="106" spans="1:28" ht="24.9" customHeight="1" x14ac:dyDescent="0.35">
      <c r="A106" s="201"/>
      <c r="B106" s="202"/>
      <c r="C106" s="203" t="str">
        <f>IF(B106="","",VLOOKUP(U106,Kilpailijat!$A$12:$E$2015,5,0))</f>
        <v/>
      </c>
      <c r="D106" s="203"/>
      <c r="E106" s="203"/>
      <c r="F106" s="203"/>
      <c r="G106" s="204"/>
      <c r="H106" s="204"/>
      <c r="I106" s="205"/>
      <c r="J106" s="205"/>
      <c r="K106" s="205"/>
      <c r="L106" s="205"/>
      <c r="M106" s="206"/>
      <c r="N106" s="207"/>
      <c r="O106" s="207"/>
      <c r="P106" s="207"/>
      <c r="Q106" s="208" t="str">
        <f t="shared" si="6"/>
        <v/>
      </c>
      <c r="R106" s="206"/>
      <c r="S106" s="207"/>
      <c r="T106" s="209" t="str">
        <f t="shared" si="7"/>
        <v/>
      </c>
      <c r="U106" s="210" t="str">
        <f t="shared" si="8"/>
        <v>KiekkoM</v>
      </c>
      <c r="V106" s="211"/>
      <c r="W106" s="37"/>
      <c r="X106" s="37"/>
      <c r="Y106" s="37"/>
      <c r="Z106" s="37"/>
      <c r="AA106" s="37"/>
      <c r="AB106" s="37"/>
    </row>
    <row r="107" spans="1:28" ht="24.9" customHeight="1" x14ac:dyDescent="0.35">
      <c r="A107" s="230"/>
      <c r="B107" s="231"/>
      <c r="C107" s="232" t="str">
        <f>IF(B107="","",VLOOKUP(U107,Kilpailijat!$A$12:$E$2015,5,0))</f>
        <v/>
      </c>
      <c r="D107" s="232"/>
      <c r="E107" s="232"/>
      <c r="F107" s="232"/>
      <c r="G107" s="233"/>
      <c r="H107" s="233"/>
      <c r="I107" s="234"/>
      <c r="J107" s="234"/>
      <c r="K107" s="205"/>
      <c r="L107" s="234"/>
      <c r="M107" s="235"/>
      <c r="N107" s="236"/>
      <c r="O107" s="236"/>
      <c r="P107" s="236"/>
      <c r="Q107" s="237" t="str">
        <f t="shared" si="6"/>
        <v/>
      </c>
      <c r="R107" s="235"/>
      <c r="S107" s="236"/>
      <c r="T107" s="238" t="str">
        <f t="shared" si="7"/>
        <v/>
      </c>
      <c r="U107" s="239" t="str">
        <f t="shared" si="8"/>
        <v>KiekkoM</v>
      </c>
      <c r="V107" s="240"/>
      <c r="W107" s="37"/>
      <c r="X107" s="37"/>
      <c r="Y107" s="37"/>
      <c r="Z107" s="37"/>
      <c r="AA107" s="37"/>
    </row>
  </sheetData>
  <sheetProtection sheet="1" objects="1" scenarios="1"/>
  <autoFilter ref="A7:V7" xr:uid="{00000000-0009-0000-0000-000003000000}"/>
  <mergeCells count="3">
    <mergeCell ref="M3:N3"/>
    <mergeCell ref="N5:O5"/>
    <mergeCell ref="X7:Y7"/>
  </mergeCells>
  <conditionalFormatting sqref="G8:G107">
    <cfRule type="cellIs" dxfId="116" priority="6" stopIfTrue="1" operator="lessThan">
      <formula>$G$3</formula>
    </cfRule>
    <cfRule type="cellIs" dxfId="115" priority="7" stopIfTrue="1" operator="greaterThanOrEqual">
      <formula>$G$3</formula>
    </cfRule>
  </conditionalFormatting>
  <conditionalFormatting sqref="H8:H107">
    <cfRule type="cellIs" dxfId="114" priority="8" stopIfTrue="1" operator="notBetween">
      <formula>$H$3</formula>
      <formula>$H$4</formula>
    </cfRule>
    <cfRule type="cellIs" dxfId="113" priority="9" stopIfTrue="1" operator="between">
      <formula>$H$3</formula>
      <formula>$H$4</formula>
    </cfRule>
  </conditionalFormatting>
  <conditionalFormatting sqref="H8:J107">
    <cfRule type="expression" dxfId="112" priority="1">
      <formula>$G$3&lt;=750</formula>
    </cfRule>
  </conditionalFormatting>
  <conditionalFormatting sqref="I8:I107">
    <cfRule type="cellIs" dxfId="111" priority="10" stopIfTrue="1" operator="notBetween">
      <formula>$I$3</formula>
      <formula>$I$4</formula>
    </cfRule>
    <cfRule type="cellIs" dxfId="110" priority="11" stopIfTrue="1" operator="between">
      <formula>$I$3</formula>
      <formula>$I$4</formula>
    </cfRule>
  </conditionalFormatting>
  <conditionalFormatting sqref="J8:J107">
    <cfRule type="cellIs" dxfId="109" priority="12" stopIfTrue="1" operator="notBetween">
      <formula>$J$3</formula>
      <formula>$J$4</formula>
    </cfRule>
    <cfRule type="cellIs" dxfId="108" priority="13" stopIfTrue="1" operator="between">
      <formula>$J$3</formula>
      <formula>$J$4</formula>
    </cfRule>
  </conditionalFormatting>
  <conditionalFormatting sqref="K8:K107">
    <cfRule type="cellIs" dxfId="107" priority="14" stopIfTrue="1" operator="between">
      <formula>$K$3</formula>
      <formula>$K$4</formula>
    </cfRule>
    <cfRule type="cellIs" dxfId="106" priority="15" stopIfTrue="1" operator="notBetween">
      <formula>$K$3</formula>
      <formula>$K$4</formula>
    </cfRule>
  </conditionalFormatting>
  <conditionalFormatting sqref="L8:L107">
    <cfRule type="cellIs" dxfId="105" priority="4" stopIfTrue="1" operator="equal">
      <formula>1</formula>
    </cfRule>
    <cfRule type="cellIs" dxfId="104" priority="5" stopIfTrue="1" operator="notEqual">
      <formula>1</formula>
    </cfRule>
  </conditionalFormatting>
  <dataValidations count="8">
    <dataValidation allowBlank="1" showInputMessage="1" showErrorMessage="1" prompt="Kaava hakee, kun kirjoitat kilpailijan numeron B-sarakkeeseen" sqref="C8:C107" xr:uid="{00000000-0002-0000-0300-000000000000}"/>
    <dataValidation type="decimal" allowBlank="1" showInputMessage="1" showErrorMessage="1" error="Syötitkö väärän arvon? grammoja?" sqref="G8:G107" xr:uid="{00000000-0002-0000-0300-000001000000}">
      <formula1>500</formula1>
      <formula2>2500</formula2>
    </dataValidation>
    <dataValidation type="decimal" allowBlank="1" showInputMessage="1" showErrorMessage="1" error="Syötitkö väärän arvon? mm?" sqref="H8:H107" xr:uid="{00000000-0002-0000-0300-000002000000}">
      <formula1>150</formula1>
      <formula2>250</formula2>
    </dataValidation>
    <dataValidation type="decimal" allowBlank="1" showInputMessage="1" showErrorMessage="1" error="Syötitkö väärän arvon? mm?" sqref="I8:I107" xr:uid="{00000000-0002-0000-0300-000003000000}">
      <formula1>30</formula1>
      <formula2>80</formula2>
    </dataValidation>
    <dataValidation type="decimal" allowBlank="1" showInputMessage="1" showErrorMessage="1" error="Syötitkö väärän arvon? mm?" sqref="J8:J107" xr:uid="{00000000-0002-0000-0300-000004000000}">
      <formula1>20</formula1>
      <formula2>70</formula2>
    </dataValidation>
    <dataValidation type="decimal" allowBlank="1" showInputMessage="1" showErrorMessage="1" error="Syötitkö väärän arvon? mm?" sqref="K8:K107" xr:uid="{00000000-0002-0000-0300-000005000000}">
      <formula1>8</formula1>
      <formula2>25</formula2>
    </dataValidation>
    <dataValidation type="whole" allowBlank="1" showInputMessage="1" showErrorMessage="1" error="Syötitkö väärän arvon? Syötä 0 tai 1" sqref="L8:L107" xr:uid="{00000000-0002-0000-0300-000006000000}">
      <formula1>0</formula1>
      <formula2>1</formula2>
    </dataValidation>
    <dataValidation allowBlank="1" showInputMessage="1" showErrorMessage="1" prompt="Jokaisella eri numero" sqref="A8:A107" xr:uid="{00000000-0002-0000-0300-000007000000}"/>
  </dataValidations>
  <hyperlinks>
    <hyperlink ref="G2" location="Ohjeet!A1" display="Ohjeet" xr:uid="{00000000-0004-0000-0300-000000000000}"/>
    <hyperlink ref="P2" location="Ohjeet!A1" display="Ohjeet" xr:uid="{00000000-0004-0000-0300-000001000000}"/>
  </hyperlink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:I82"/>
  <sheetViews>
    <sheetView workbookViewId="0">
      <selection activeCell="B3" sqref="B3:D3"/>
    </sheetView>
  </sheetViews>
  <sheetFormatPr defaultRowHeight="12.5" x14ac:dyDescent="0.25"/>
  <cols>
    <col min="1" max="1" width="33.453125" customWidth="1"/>
    <col min="2" max="2" width="17.453125" customWidth="1"/>
    <col min="3" max="3" width="15.08984375" customWidth="1"/>
    <col min="4" max="4" width="16.90625" customWidth="1"/>
    <col min="5" max="1024" width="9.08984375" customWidth="1"/>
  </cols>
  <sheetData>
    <row r="1" spans="1:9" ht="27" customHeight="1" thickBot="1" x14ac:dyDescent="0.45">
      <c r="A1" s="241" t="s">
        <v>44</v>
      </c>
      <c r="B1" s="18">
        <f>Kilpailijat!$C$1</f>
        <v>0</v>
      </c>
      <c r="C1" s="120"/>
      <c r="D1" s="120"/>
      <c r="E1" s="120"/>
    </row>
    <row r="2" spans="1:9" ht="23.25" customHeight="1" thickBot="1" x14ac:dyDescent="0.5">
      <c r="A2" s="121" t="s">
        <v>163</v>
      </c>
      <c r="B2" s="29"/>
      <c r="C2" s="29"/>
      <c r="D2" s="123"/>
      <c r="E2" s="29"/>
      <c r="F2" s="29"/>
      <c r="G2" s="23" t="s">
        <v>46</v>
      </c>
      <c r="H2" s="29"/>
      <c r="I2" s="29"/>
    </row>
    <row r="3" spans="1:9" ht="20.399999999999999" customHeight="1" thickBot="1" x14ac:dyDescent="0.35">
      <c r="A3" s="242" t="s">
        <v>192</v>
      </c>
      <c r="B3" s="518"/>
      <c r="C3" s="518"/>
      <c r="D3" s="518"/>
      <c r="E3" s="29"/>
      <c r="F3" s="243">
        <v>1</v>
      </c>
      <c r="G3" s="29" t="s">
        <v>120</v>
      </c>
      <c r="H3" s="29"/>
      <c r="I3" s="29"/>
    </row>
    <row r="4" spans="1:9" ht="13.5" customHeight="1" thickBot="1" x14ac:dyDescent="0.35">
      <c r="A4" s="126" t="s">
        <v>193</v>
      </c>
      <c r="B4" s="128"/>
      <c r="C4" s="244" t="str">
        <f>IF($B$3="","",VLOOKUP($B$3,DisKie!$A$7:$T$150,4,0))</f>
        <v/>
      </c>
      <c r="D4" s="129"/>
      <c r="E4" s="29"/>
      <c r="F4" s="243">
        <v>2</v>
      </c>
      <c r="G4" s="29" t="s">
        <v>186</v>
      </c>
      <c r="H4" s="29"/>
      <c r="I4" s="29"/>
    </row>
    <row r="5" spans="1:9" ht="13.5" customHeight="1" thickBot="1" x14ac:dyDescent="0.35">
      <c r="A5" s="126" t="s">
        <v>194</v>
      </c>
      <c r="B5" s="131"/>
      <c r="C5" s="244" t="str">
        <f>IF($B$3="","",VLOOKUP($B$3,DisKie!$A$7:$T$150,5,0))</f>
        <v/>
      </c>
      <c r="D5" s="132"/>
      <c r="E5" s="29"/>
      <c r="F5" s="243">
        <v>3</v>
      </c>
      <c r="G5" s="29" t="s">
        <v>187</v>
      </c>
      <c r="H5" s="29"/>
      <c r="I5" s="29"/>
    </row>
    <row r="6" spans="1:9" ht="13.5" customHeight="1" thickBot="1" x14ac:dyDescent="0.35">
      <c r="A6" s="245" t="s">
        <v>195</v>
      </c>
      <c r="B6" s="29"/>
      <c r="C6" s="246" t="str">
        <f>IF($B$3="","",VLOOKUP($B$3,DisKie!$A$7:$T$150,6,0))</f>
        <v/>
      </c>
      <c r="D6" s="171"/>
      <c r="E6" s="29"/>
      <c r="F6" s="243">
        <v>4</v>
      </c>
      <c r="G6" s="29" t="s">
        <v>188</v>
      </c>
      <c r="H6" s="29"/>
      <c r="I6" s="29"/>
    </row>
    <row r="7" spans="1:9" ht="13.5" customHeight="1" thickBot="1" x14ac:dyDescent="0.35">
      <c r="A7" s="126" t="s">
        <v>196</v>
      </c>
      <c r="B7" s="131"/>
      <c r="C7" s="246" t="str">
        <f>IF($B$3="","",VLOOKUP($B$3,DisKie!$A$7:$T$150,3,0))</f>
        <v/>
      </c>
      <c r="D7" s="132"/>
      <c r="E7" s="29"/>
      <c r="F7" s="243">
        <v>5</v>
      </c>
      <c r="G7" s="29" t="s">
        <v>189</v>
      </c>
      <c r="H7" s="29"/>
      <c r="I7" s="29"/>
    </row>
    <row r="8" spans="1:9" ht="12.75" customHeight="1" x14ac:dyDescent="0.3">
      <c r="A8" s="247"/>
      <c r="B8" s="248" t="s">
        <v>145</v>
      </c>
      <c r="C8" s="248" t="s">
        <v>146</v>
      </c>
      <c r="D8" s="249" t="s">
        <v>147</v>
      </c>
      <c r="E8" s="29"/>
      <c r="F8" s="243">
        <v>6</v>
      </c>
      <c r="G8" s="29" t="s">
        <v>197</v>
      </c>
      <c r="H8" s="29"/>
      <c r="I8" s="29"/>
    </row>
    <row r="9" spans="1:9" ht="12.75" customHeight="1" x14ac:dyDescent="0.3">
      <c r="A9" s="250" t="s">
        <v>120</v>
      </c>
      <c r="B9" s="139">
        <f>DisKie!G3</f>
        <v>2000</v>
      </c>
      <c r="C9" s="139" t="str">
        <f>IF($B$3="","",VLOOKUP($B$3,DisKie!$A$7:$T$150,7,0))</f>
        <v/>
      </c>
      <c r="D9" s="251"/>
      <c r="E9" s="29"/>
      <c r="F9" s="243">
        <v>7</v>
      </c>
      <c r="G9" s="29" t="s">
        <v>138</v>
      </c>
      <c r="H9" s="29"/>
      <c r="I9" s="29"/>
    </row>
    <row r="10" spans="1:9" ht="12.75" customHeight="1" x14ac:dyDescent="0.3">
      <c r="A10" s="250" t="s">
        <v>186</v>
      </c>
      <c r="B10" s="139">
        <f>DisKie!H3</f>
        <v>219</v>
      </c>
      <c r="C10" s="139" t="str">
        <f>IF($B$3="","",VLOOKUP($B$3,DisKie!$A$7:$T$150,8,0))</f>
        <v/>
      </c>
      <c r="D10" s="251">
        <f>DisKie!H4</f>
        <v>221</v>
      </c>
      <c r="E10" s="29"/>
      <c r="F10" s="29"/>
      <c r="H10" s="29"/>
      <c r="I10" s="29"/>
    </row>
    <row r="11" spans="1:9" ht="12.75" customHeight="1" x14ac:dyDescent="0.3">
      <c r="A11" s="250" t="s">
        <v>187</v>
      </c>
      <c r="B11" s="139">
        <f>DisKie!I3</f>
        <v>50</v>
      </c>
      <c r="C11" s="139" t="str">
        <f>IF($B$3="","",VLOOKUP($B$3,DisKie!$A$7:$T$150,9,0))</f>
        <v/>
      </c>
      <c r="D11" s="251">
        <f>DisKie!I4</f>
        <v>57</v>
      </c>
      <c r="E11" s="29"/>
      <c r="F11" s="29"/>
      <c r="G11" s="29"/>
      <c r="H11" s="29"/>
      <c r="I11" s="29"/>
    </row>
    <row r="12" spans="1:9" ht="12.75" customHeight="1" x14ac:dyDescent="0.3">
      <c r="A12" s="250" t="s">
        <v>188</v>
      </c>
      <c r="B12" s="139">
        <f>DisKie!J3</f>
        <v>44</v>
      </c>
      <c r="C12" s="139" t="str">
        <f>IF($B$3="","",VLOOKUP($B$3,DisKie!$A$7:$T$150,10,0))</f>
        <v/>
      </c>
      <c r="D12" s="251">
        <f>DisKie!J4</f>
        <v>46</v>
      </c>
      <c r="E12" s="29"/>
      <c r="F12" s="29"/>
      <c r="G12" s="29"/>
      <c r="H12" s="29"/>
      <c r="I12" s="29"/>
    </row>
    <row r="13" spans="1:9" ht="12.75" customHeight="1" x14ac:dyDescent="0.3">
      <c r="A13" s="250" t="s">
        <v>189</v>
      </c>
      <c r="B13" s="139">
        <f>DisKie!K3</f>
        <v>12</v>
      </c>
      <c r="C13" s="142" t="str">
        <f>IF($B$3="","",VLOOKUP($B$3,DisKie!$A$7:$T$150,11,0))</f>
        <v/>
      </c>
      <c r="D13" s="251">
        <f>DisKie!K4</f>
        <v>13</v>
      </c>
      <c r="E13" s="29"/>
      <c r="F13" s="29"/>
      <c r="G13" s="29"/>
      <c r="H13" s="29"/>
      <c r="I13" s="29"/>
    </row>
    <row r="14" spans="1:9" ht="12.75" customHeight="1" thickBot="1" x14ac:dyDescent="0.35">
      <c r="A14" s="252" t="s">
        <v>190</v>
      </c>
      <c r="B14" s="142" t="s">
        <v>70</v>
      </c>
      <c r="C14" s="142" t="str">
        <f>IF($B$3="","",VLOOKUP($B$3,DisKie!$A$7:$T$150,12,0))</f>
        <v/>
      </c>
      <c r="D14" s="253"/>
      <c r="E14" s="29"/>
      <c r="F14" s="29"/>
      <c r="G14" s="29"/>
      <c r="H14" s="29"/>
      <c r="I14" s="29"/>
    </row>
    <row r="15" spans="1:9" ht="12.75" customHeight="1" x14ac:dyDescent="0.3">
      <c r="A15" s="135" t="s">
        <v>181</v>
      </c>
      <c r="B15" s="144"/>
      <c r="C15" s="144"/>
      <c r="D15" s="145"/>
      <c r="E15" s="29"/>
      <c r="F15" s="29"/>
      <c r="G15" s="29"/>
      <c r="H15" s="29"/>
      <c r="I15" s="29"/>
    </row>
    <row r="16" spans="1:9" ht="12.75" customHeight="1" x14ac:dyDescent="0.3">
      <c r="A16" s="254" t="str">
        <f>IF($B$3="","",VLOOKUP($B$3,DisKie!$A$8:$T$150,13,0))</f>
        <v/>
      </c>
      <c r="B16" s="159"/>
      <c r="C16" s="159"/>
      <c r="D16" s="155"/>
      <c r="E16" s="29"/>
      <c r="F16" s="29"/>
      <c r="G16" s="29"/>
      <c r="H16" s="29"/>
      <c r="I16" s="29"/>
    </row>
    <row r="17" spans="1:9" ht="12.75" customHeight="1" x14ac:dyDescent="0.3">
      <c r="A17" s="255"/>
      <c r="B17" s="161"/>
      <c r="C17" s="161"/>
      <c r="D17" s="162"/>
      <c r="E17" s="29"/>
      <c r="F17" s="29"/>
      <c r="G17" s="29"/>
      <c r="H17" s="29"/>
      <c r="I17" s="29"/>
    </row>
    <row r="18" spans="1:9" ht="12.75" customHeight="1" x14ac:dyDescent="0.3">
      <c r="A18" s="255"/>
      <c r="B18" s="161"/>
      <c r="C18" s="161"/>
      <c r="D18" s="162"/>
      <c r="E18" s="29"/>
      <c r="F18" s="29"/>
      <c r="G18" s="29"/>
      <c r="H18" s="29"/>
      <c r="I18" s="29"/>
    </row>
    <row r="19" spans="1:9" ht="12.75" customHeight="1" x14ac:dyDescent="0.3">
      <c r="A19" s="255"/>
      <c r="B19" s="161"/>
      <c r="C19" s="161"/>
      <c r="D19" s="162"/>
      <c r="E19" s="29"/>
      <c r="F19" s="29"/>
      <c r="G19" s="29"/>
      <c r="H19" s="29"/>
      <c r="I19" s="29"/>
    </row>
    <row r="20" spans="1:9" ht="12.75" customHeight="1" thickBot="1" x14ac:dyDescent="0.35">
      <c r="A20" s="256"/>
      <c r="B20" s="164"/>
      <c r="C20" s="164"/>
      <c r="D20" s="165"/>
      <c r="E20" s="29"/>
      <c r="F20" s="29"/>
      <c r="G20" s="29"/>
      <c r="H20" s="29"/>
      <c r="I20" s="29"/>
    </row>
    <row r="21" spans="1:9" ht="12.75" customHeight="1" x14ac:dyDescent="0.3">
      <c r="A21" s="257"/>
      <c r="B21" s="167"/>
      <c r="C21" s="167"/>
      <c r="D21" s="168"/>
      <c r="E21" s="29"/>
      <c r="F21" s="29"/>
      <c r="G21" s="29"/>
      <c r="H21" s="29"/>
      <c r="I21" s="29"/>
    </row>
    <row r="22" spans="1:9" ht="12.75" customHeight="1" x14ac:dyDescent="0.3">
      <c r="A22" s="172" t="s">
        <v>198</v>
      </c>
      <c r="B22" s="84" t="s">
        <v>156</v>
      </c>
      <c r="C22" s="243" t="str">
        <f>IF($B$3="","",VLOOKUP($B$3,DisKie!$A$7:$T$150,14,0))</f>
        <v/>
      </c>
      <c r="D22" s="171"/>
      <c r="E22" s="29"/>
      <c r="F22" s="29"/>
      <c r="G22" s="29"/>
      <c r="H22" s="29"/>
      <c r="I22" s="29"/>
    </row>
    <row r="23" spans="1:9" ht="12.75" customHeight="1" x14ac:dyDescent="0.3">
      <c r="A23" s="172"/>
      <c r="B23" s="84" t="s">
        <v>199</v>
      </c>
      <c r="C23" s="243" t="str">
        <f>IF($B$3="","",VLOOKUP($B$3,DisKie!$A$7:$T$150,15,0))</f>
        <v/>
      </c>
      <c r="D23" s="171"/>
      <c r="E23" s="29"/>
      <c r="F23" s="29"/>
      <c r="G23" s="29"/>
      <c r="H23" s="29"/>
      <c r="I23" s="29"/>
    </row>
    <row r="24" spans="1:9" ht="12.75" customHeight="1" x14ac:dyDescent="0.3">
      <c r="A24" s="172" t="s">
        <v>200</v>
      </c>
      <c r="B24" s="510" t="str">
        <f>IF($B$3="","",VLOOKUP($B$3,DisKie!$A$7:$T$150,17,0))</f>
        <v/>
      </c>
      <c r="C24" s="510"/>
      <c r="D24" s="510"/>
      <c r="E24" s="29"/>
      <c r="F24" s="29"/>
      <c r="G24" s="29"/>
      <c r="H24" s="29"/>
      <c r="I24" s="29"/>
    </row>
    <row r="25" spans="1:9" ht="12.75" customHeight="1" thickBot="1" x14ac:dyDescent="0.35">
      <c r="A25" s="172"/>
      <c r="B25" s="29"/>
      <c r="C25" s="29"/>
      <c r="D25" s="171"/>
      <c r="E25" s="29"/>
      <c r="F25" s="29"/>
      <c r="G25" s="29"/>
      <c r="H25" s="29"/>
      <c r="I25" s="29"/>
    </row>
    <row r="26" spans="1:9" ht="12.75" customHeight="1" x14ac:dyDescent="0.3">
      <c r="A26" s="135" t="s">
        <v>112</v>
      </c>
      <c r="B26" s="144"/>
      <c r="C26" s="144"/>
      <c r="D26" s="145"/>
      <c r="E26" s="29"/>
      <c r="F26" s="29"/>
      <c r="G26" s="29"/>
      <c r="H26" s="29"/>
      <c r="I26" s="29"/>
    </row>
    <row r="27" spans="1:9" ht="12.75" customHeight="1" x14ac:dyDescent="0.3">
      <c r="A27" s="254" t="str">
        <f>IF($B$3="","",VLOOKUP($B$3,DisKie!$A$7:$T$150,18,0))</f>
        <v/>
      </c>
      <c r="B27" s="159"/>
      <c r="C27" s="159"/>
      <c r="D27" s="155"/>
      <c r="E27" s="29"/>
      <c r="F27" s="29"/>
      <c r="G27" s="29"/>
      <c r="H27" s="29"/>
      <c r="I27" s="29"/>
    </row>
    <row r="28" spans="1:9" ht="12.75" customHeight="1" x14ac:dyDescent="0.3">
      <c r="A28" s="255"/>
      <c r="B28" s="161"/>
      <c r="C28" s="161"/>
      <c r="D28" s="162"/>
      <c r="E28" s="29"/>
      <c r="F28" s="29"/>
      <c r="G28" s="29"/>
      <c r="H28" s="29"/>
      <c r="I28" s="29"/>
    </row>
    <row r="29" spans="1:9" ht="12.75" customHeight="1" thickBot="1" x14ac:dyDescent="0.35">
      <c r="A29" s="258"/>
      <c r="B29" s="177"/>
      <c r="C29" s="177"/>
      <c r="D29" s="178"/>
      <c r="E29" s="29"/>
      <c r="F29" s="29"/>
      <c r="G29" s="29"/>
      <c r="H29" s="29"/>
      <c r="I29" s="29"/>
    </row>
    <row r="30" spans="1:9" ht="12.75" customHeight="1" x14ac:dyDescent="0.3">
      <c r="A30" s="257"/>
      <c r="B30" s="259"/>
      <c r="C30" s="167"/>
      <c r="D30" s="168"/>
      <c r="E30" s="29"/>
      <c r="F30" s="29"/>
      <c r="G30" s="29"/>
      <c r="H30" s="29"/>
      <c r="I30" s="29"/>
    </row>
    <row r="31" spans="1:9" ht="12.75" customHeight="1" x14ac:dyDescent="0.3">
      <c r="A31" s="172"/>
      <c r="B31" s="29"/>
      <c r="C31" s="29"/>
      <c r="D31" s="171"/>
      <c r="E31" s="29"/>
      <c r="F31" s="29"/>
      <c r="G31" s="29"/>
      <c r="H31" s="29"/>
      <c r="I31" s="29"/>
    </row>
    <row r="32" spans="1:9" ht="12.75" customHeight="1" x14ac:dyDescent="0.3">
      <c r="A32" s="172"/>
      <c r="B32" s="29"/>
      <c r="C32" s="29"/>
      <c r="D32" s="171"/>
      <c r="E32" s="29"/>
      <c r="F32" s="29"/>
      <c r="G32" s="29"/>
      <c r="H32" s="29"/>
      <c r="I32" s="29"/>
    </row>
    <row r="33" spans="1:9" ht="12.75" customHeight="1" x14ac:dyDescent="0.3">
      <c r="A33" s="172"/>
      <c r="B33" s="29"/>
      <c r="C33" s="29"/>
      <c r="D33" s="171"/>
      <c r="E33" s="29"/>
      <c r="F33" s="29"/>
      <c r="G33" s="29"/>
      <c r="H33" s="29"/>
      <c r="I33" s="29"/>
    </row>
    <row r="34" spans="1:9" ht="12.75" customHeight="1" x14ac:dyDescent="0.3">
      <c r="A34" s="172" t="s">
        <v>201</v>
      </c>
      <c r="B34" s="147"/>
      <c r="C34" s="147"/>
      <c r="D34" s="171"/>
      <c r="E34" s="29"/>
      <c r="F34" s="29"/>
      <c r="G34" s="29"/>
      <c r="H34" s="29"/>
      <c r="I34" s="29"/>
    </row>
    <row r="35" spans="1:9" ht="12.75" customHeight="1" x14ac:dyDescent="0.3">
      <c r="A35" s="172" t="s">
        <v>160</v>
      </c>
      <c r="B35" s="47" t="str">
        <f>IF($B$3="","",VLOOKUP($B$3,DisKie!$A$7:$T$150,20,0))</f>
        <v/>
      </c>
      <c r="C35" s="29"/>
      <c r="D35" s="171"/>
      <c r="E35" s="29"/>
      <c r="F35" s="29"/>
      <c r="G35" s="29"/>
      <c r="H35" s="29"/>
      <c r="I35" s="29"/>
    </row>
    <row r="36" spans="1:9" ht="12.75" customHeight="1" x14ac:dyDescent="0.3">
      <c r="A36" s="172"/>
      <c r="B36" s="29"/>
      <c r="C36" s="29"/>
      <c r="D36" s="171"/>
      <c r="E36" s="29"/>
      <c r="F36" s="29"/>
      <c r="G36" s="29"/>
      <c r="H36" s="29"/>
      <c r="I36" s="29"/>
    </row>
    <row r="37" spans="1:9" ht="12.75" customHeight="1" x14ac:dyDescent="0.3">
      <c r="A37" s="172" t="s">
        <v>161</v>
      </c>
      <c r="B37" s="180">
        <f ca="1">IF(C37&lt;&gt;"","",NOW())</f>
        <v>45751.598656944443</v>
      </c>
      <c r="C37" s="180"/>
      <c r="D37" s="171"/>
      <c r="E37" s="29"/>
      <c r="F37" s="29"/>
      <c r="G37" s="29"/>
      <c r="H37" s="29"/>
      <c r="I37" s="29"/>
    </row>
    <row r="38" spans="1:9" ht="12.75" customHeight="1" x14ac:dyDescent="0.3">
      <c r="A38" s="172"/>
      <c r="B38" s="29"/>
      <c r="C38" s="29"/>
      <c r="D38" s="171"/>
      <c r="E38" s="29"/>
      <c r="F38" s="29"/>
      <c r="G38" s="29"/>
      <c r="H38" s="29"/>
      <c r="I38" s="29"/>
    </row>
    <row r="39" spans="1:9" ht="12.75" customHeight="1" x14ac:dyDescent="0.3">
      <c r="A39" s="172"/>
      <c r="B39" s="29"/>
      <c r="C39" s="29"/>
      <c r="D39" s="171"/>
      <c r="E39" s="29"/>
      <c r="F39" s="29"/>
      <c r="G39" s="29"/>
      <c r="H39" s="29"/>
      <c r="I39" s="29"/>
    </row>
    <row r="40" spans="1:9" ht="12.75" customHeight="1" x14ac:dyDescent="0.3">
      <c r="A40" s="172"/>
      <c r="B40" s="29"/>
      <c r="C40" s="29"/>
      <c r="D40" s="171"/>
      <c r="E40" s="29"/>
      <c r="F40" s="29"/>
      <c r="G40" s="29"/>
      <c r="H40" s="29"/>
      <c r="I40" s="29"/>
    </row>
    <row r="41" spans="1:9" ht="12.75" customHeight="1" x14ac:dyDescent="0.3">
      <c r="A41" s="172"/>
      <c r="B41" s="29"/>
      <c r="C41" s="29"/>
      <c r="D41" s="171"/>
      <c r="E41" s="29"/>
      <c r="F41" s="29"/>
      <c r="G41" s="29"/>
      <c r="H41" s="29"/>
      <c r="I41" s="29"/>
    </row>
    <row r="42" spans="1:9" ht="12.75" customHeight="1" x14ac:dyDescent="0.3">
      <c r="A42" s="172"/>
      <c r="B42" s="29"/>
      <c r="C42" s="29"/>
      <c r="D42" s="171"/>
      <c r="E42" s="29"/>
      <c r="F42" s="29"/>
      <c r="G42" s="29"/>
      <c r="H42" s="29"/>
      <c r="I42" s="29"/>
    </row>
    <row r="43" spans="1:9" ht="12.75" customHeight="1" x14ac:dyDescent="0.3">
      <c r="A43" s="172"/>
      <c r="B43" s="29"/>
      <c r="C43" s="29"/>
      <c r="D43" s="171"/>
      <c r="E43" s="29"/>
      <c r="F43" s="29"/>
      <c r="G43" s="29"/>
      <c r="H43" s="29"/>
      <c r="I43" s="29"/>
    </row>
    <row r="44" spans="1:9" ht="12.75" customHeight="1" x14ac:dyDescent="0.3">
      <c r="A44" s="172"/>
      <c r="B44" s="29"/>
      <c r="C44" s="29"/>
      <c r="D44" s="171"/>
      <c r="E44" s="29"/>
      <c r="F44" s="29"/>
      <c r="G44" s="29"/>
      <c r="H44" s="29"/>
      <c r="I44" s="29"/>
    </row>
    <row r="45" spans="1:9" ht="12.75" customHeight="1" x14ac:dyDescent="0.3">
      <c r="A45" s="172"/>
      <c r="B45" s="29"/>
      <c r="C45" s="29"/>
      <c r="D45" s="171"/>
      <c r="E45" s="29"/>
      <c r="F45" s="29"/>
      <c r="G45" s="29"/>
      <c r="H45" s="29"/>
      <c r="I45" s="29"/>
    </row>
    <row r="46" spans="1:9" ht="12.75" customHeight="1" x14ac:dyDescent="0.3">
      <c r="A46" s="172"/>
      <c r="B46" s="29"/>
      <c r="C46" s="29"/>
      <c r="D46" s="171"/>
      <c r="E46" s="29"/>
      <c r="F46" s="29"/>
      <c r="G46" s="29"/>
      <c r="H46" s="29"/>
      <c r="I46" s="29"/>
    </row>
    <row r="47" spans="1:9" ht="12.75" customHeight="1" x14ac:dyDescent="0.3">
      <c r="A47" s="172"/>
      <c r="B47" s="29"/>
      <c r="C47" s="29"/>
      <c r="D47" s="171"/>
      <c r="E47" s="29"/>
      <c r="F47" s="29"/>
      <c r="G47" s="29"/>
      <c r="H47" s="29"/>
      <c r="I47" s="29"/>
    </row>
    <row r="48" spans="1:9" ht="12.75" customHeight="1" x14ac:dyDescent="0.3">
      <c r="A48" s="172"/>
      <c r="B48" s="29"/>
      <c r="C48" s="29"/>
      <c r="D48" s="171"/>
      <c r="E48" s="29"/>
      <c r="F48" s="29"/>
      <c r="G48" s="29"/>
      <c r="H48" s="29"/>
      <c r="I48" s="29"/>
    </row>
    <row r="49" spans="1:9" ht="12.75" customHeight="1" x14ac:dyDescent="0.3">
      <c r="A49" s="172"/>
      <c r="B49" s="29"/>
      <c r="C49" s="29"/>
      <c r="D49" s="171"/>
      <c r="E49" s="29"/>
      <c r="F49" s="29"/>
      <c r="G49" s="29"/>
      <c r="H49" s="29"/>
      <c r="I49" s="29"/>
    </row>
    <row r="50" spans="1:9" ht="12.75" customHeight="1" x14ac:dyDescent="0.3">
      <c r="A50" s="169"/>
      <c r="B50" s="29"/>
      <c r="C50" s="29"/>
      <c r="D50" s="171"/>
      <c r="E50" s="29"/>
      <c r="F50" s="29"/>
      <c r="G50" s="29"/>
      <c r="H50" s="29"/>
      <c r="I50" s="29"/>
    </row>
    <row r="51" spans="1:9" ht="13.5" thickBot="1" x14ac:dyDescent="0.35">
      <c r="A51" s="127"/>
      <c r="B51" s="128"/>
      <c r="C51" s="128"/>
      <c r="D51" s="129"/>
      <c r="E51" s="29"/>
      <c r="F51" s="29"/>
      <c r="G51" s="29"/>
      <c r="H51" s="29"/>
      <c r="I51" s="29"/>
    </row>
    <row r="52" spans="1:9" ht="13" x14ac:dyDescent="0.3">
      <c r="A52" s="29"/>
      <c r="B52" s="29"/>
      <c r="C52" s="29"/>
      <c r="D52" s="29"/>
      <c r="E52" s="29"/>
      <c r="F52" s="29"/>
      <c r="G52" s="29"/>
      <c r="H52" s="29"/>
      <c r="I52" s="29"/>
    </row>
    <row r="53" spans="1:9" ht="13" x14ac:dyDescent="0.3">
      <c r="A53" s="29"/>
      <c r="B53" s="29"/>
      <c r="C53" s="29"/>
      <c r="D53" s="29"/>
      <c r="E53" s="29"/>
      <c r="F53" s="29"/>
      <c r="G53" s="29"/>
      <c r="H53" s="29"/>
      <c r="I53" s="29"/>
    </row>
    <row r="54" spans="1:9" ht="13" x14ac:dyDescent="0.3">
      <c r="A54" s="29"/>
      <c r="B54" s="29"/>
      <c r="C54" s="29"/>
      <c r="D54" s="29"/>
      <c r="E54" s="29"/>
      <c r="F54" s="29"/>
      <c r="G54" s="29"/>
      <c r="H54" s="29"/>
      <c r="I54" s="29"/>
    </row>
    <row r="55" spans="1:9" ht="13" x14ac:dyDescent="0.3">
      <c r="A55" s="29"/>
      <c r="B55" s="29"/>
      <c r="C55" s="29"/>
      <c r="D55" s="29"/>
      <c r="E55" s="29"/>
      <c r="F55" s="29"/>
      <c r="G55" s="29"/>
      <c r="H55" s="29"/>
      <c r="I55" s="29"/>
    </row>
    <row r="56" spans="1:9" ht="13" x14ac:dyDescent="0.3">
      <c r="A56" s="29"/>
      <c r="B56" s="29"/>
      <c r="C56" s="29"/>
      <c r="D56" s="29"/>
      <c r="E56" s="29"/>
      <c r="F56" s="29"/>
      <c r="G56" s="29"/>
      <c r="H56" s="29"/>
      <c r="I56" s="29"/>
    </row>
    <row r="57" spans="1:9" ht="13" x14ac:dyDescent="0.3">
      <c r="A57" s="29"/>
      <c r="B57" s="29"/>
      <c r="C57" s="29"/>
      <c r="D57" s="29"/>
      <c r="E57" s="29"/>
      <c r="F57" s="29"/>
      <c r="G57" s="29"/>
      <c r="H57" s="29"/>
      <c r="I57" s="29"/>
    </row>
    <row r="58" spans="1:9" ht="13" x14ac:dyDescent="0.3">
      <c r="A58" s="29"/>
      <c r="B58" s="29"/>
      <c r="C58" s="29"/>
      <c r="D58" s="29"/>
      <c r="E58" s="29"/>
      <c r="F58" s="29"/>
      <c r="G58" s="29"/>
      <c r="H58" s="29"/>
      <c r="I58" s="29"/>
    </row>
    <row r="59" spans="1:9" ht="13" x14ac:dyDescent="0.3">
      <c r="A59" s="29"/>
      <c r="B59" s="29"/>
      <c r="C59" s="29"/>
      <c r="D59" s="29"/>
      <c r="E59" s="29"/>
      <c r="F59" s="29"/>
      <c r="G59" s="29"/>
      <c r="H59" s="29"/>
      <c r="I59" s="29"/>
    </row>
    <row r="60" spans="1:9" ht="13" x14ac:dyDescent="0.3">
      <c r="A60" s="29"/>
      <c r="B60" s="29"/>
      <c r="C60" s="29"/>
      <c r="D60" s="29"/>
      <c r="E60" s="29"/>
      <c r="F60" s="29"/>
      <c r="G60" s="29"/>
      <c r="H60" s="29"/>
      <c r="I60" s="29"/>
    </row>
    <row r="61" spans="1:9" ht="13" x14ac:dyDescent="0.3">
      <c r="A61" s="29"/>
      <c r="B61" s="29"/>
      <c r="C61" s="29"/>
      <c r="D61" s="29"/>
      <c r="E61" s="29"/>
      <c r="F61" s="29"/>
      <c r="G61" s="29"/>
      <c r="H61" s="29"/>
      <c r="I61" s="29"/>
    </row>
    <row r="62" spans="1:9" ht="13" x14ac:dyDescent="0.3">
      <c r="A62" s="29"/>
      <c r="B62" s="29"/>
      <c r="C62" s="29"/>
      <c r="D62" s="29"/>
      <c r="E62" s="29"/>
      <c r="F62" s="29"/>
      <c r="G62" s="29"/>
      <c r="H62" s="29"/>
      <c r="I62" s="29"/>
    </row>
    <row r="63" spans="1:9" ht="13" x14ac:dyDescent="0.3">
      <c r="A63" s="29"/>
      <c r="B63" s="29"/>
      <c r="C63" s="29"/>
      <c r="D63" s="29"/>
      <c r="E63" s="29"/>
      <c r="F63" s="29"/>
      <c r="G63" s="29"/>
      <c r="H63" s="29"/>
      <c r="I63" s="29"/>
    </row>
    <row r="64" spans="1:9" ht="13" x14ac:dyDescent="0.3">
      <c r="A64" s="29"/>
      <c r="B64" s="29"/>
      <c r="C64" s="29"/>
      <c r="D64" s="29"/>
      <c r="E64" s="29"/>
      <c r="F64" s="29"/>
      <c r="G64" s="29"/>
      <c r="H64" s="29"/>
      <c r="I64" s="29"/>
    </row>
    <row r="65" spans="1:9" ht="13" x14ac:dyDescent="0.3">
      <c r="A65" s="29"/>
      <c r="B65" s="29"/>
      <c r="C65" s="29"/>
      <c r="D65" s="29"/>
      <c r="E65" s="29"/>
      <c r="F65" s="29"/>
      <c r="G65" s="29"/>
      <c r="H65" s="29"/>
      <c r="I65" s="29"/>
    </row>
    <row r="66" spans="1:9" ht="13" x14ac:dyDescent="0.3">
      <c r="A66" s="29"/>
      <c r="B66" s="29"/>
      <c r="C66" s="29"/>
      <c r="D66" s="29"/>
      <c r="E66" s="29"/>
      <c r="F66" s="29"/>
      <c r="G66" s="29"/>
      <c r="H66" s="29"/>
      <c r="I66" s="29"/>
    </row>
    <row r="67" spans="1:9" ht="13" x14ac:dyDescent="0.3">
      <c r="A67" s="29"/>
      <c r="B67" s="29"/>
      <c r="C67" s="29"/>
      <c r="D67" s="29"/>
      <c r="E67" s="29"/>
      <c r="F67" s="29"/>
      <c r="G67" s="29"/>
      <c r="H67" s="29"/>
      <c r="I67" s="29"/>
    </row>
    <row r="68" spans="1:9" ht="13" x14ac:dyDescent="0.3">
      <c r="A68" s="29"/>
      <c r="B68" s="29"/>
      <c r="C68" s="29"/>
      <c r="D68" s="29"/>
      <c r="E68" s="29"/>
      <c r="F68" s="29"/>
      <c r="G68" s="29"/>
      <c r="H68" s="29"/>
      <c r="I68" s="29"/>
    </row>
    <row r="69" spans="1:9" ht="13" x14ac:dyDescent="0.3">
      <c r="A69" s="29"/>
      <c r="B69" s="29"/>
      <c r="C69" s="29"/>
      <c r="D69" s="29"/>
      <c r="E69" s="29"/>
      <c r="F69" s="29"/>
      <c r="G69" s="29"/>
      <c r="H69" s="29"/>
      <c r="I69" s="29"/>
    </row>
    <row r="70" spans="1:9" ht="13" x14ac:dyDescent="0.3">
      <c r="A70" s="29"/>
      <c r="B70" s="29"/>
      <c r="C70" s="29"/>
      <c r="D70" s="29"/>
      <c r="E70" s="29"/>
      <c r="F70" s="29"/>
      <c r="G70" s="29"/>
      <c r="H70" s="29"/>
      <c r="I70" s="29"/>
    </row>
    <row r="71" spans="1:9" ht="13" x14ac:dyDescent="0.3">
      <c r="A71" s="29"/>
      <c r="B71" s="29"/>
      <c r="C71" s="29"/>
      <c r="D71" s="29"/>
      <c r="E71" s="29"/>
      <c r="F71" s="29"/>
      <c r="G71" s="29"/>
      <c r="H71" s="29"/>
      <c r="I71" s="29"/>
    </row>
    <row r="72" spans="1:9" ht="13" x14ac:dyDescent="0.3">
      <c r="A72" s="29"/>
      <c r="B72" s="29"/>
      <c r="C72" s="29"/>
      <c r="D72" s="29"/>
      <c r="E72" s="29"/>
      <c r="F72" s="29"/>
      <c r="G72" s="29"/>
      <c r="H72" s="29"/>
      <c r="I72" s="29"/>
    </row>
    <row r="73" spans="1:9" ht="13" x14ac:dyDescent="0.3">
      <c r="A73" s="29"/>
      <c r="B73" s="29"/>
      <c r="C73" s="29"/>
      <c r="D73" s="29"/>
      <c r="E73" s="29"/>
      <c r="F73" s="29"/>
      <c r="G73" s="29"/>
      <c r="H73" s="29"/>
      <c r="I73" s="29"/>
    </row>
    <row r="74" spans="1:9" ht="13" x14ac:dyDescent="0.3">
      <c r="A74" s="29"/>
      <c r="B74" s="29"/>
      <c r="C74" s="29"/>
      <c r="D74" s="29"/>
      <c r="E74" s="29"/>
      <c r="F74" s="29"/>
      <c r="G74" s="29"/>
      <c r="H74" s="29"/>
      <c r="I74" s="29"/>
    </row>
    <row r="75" spans="1:9" ht="13" x14ac:dyDescent="0.3">
      <c r="A75" s="29"/>
      <c r="B75" s="29"/>
      <c r="C75" s="29"/>
      <c r="D75" s="29"/>
      <c r="E75" s="29"/>
      <c r="F75" s="29"/>
      <c r="G75" s="29"/>
      <c r="H75" s="29"/>
      <c r="I75" s="29"/>
    </row>
    <row r="76" spans="1:9" ht="13" x14ac:dyDescent="0.3">
      <c r="A76" s="29"/>
      <c r="B76" s="29"/>
      <c r="C76" s="29"/>
      <c r="D76" s="29"/>
      <c r="E76" s="29"/>
      <c r="F76" s="29"/>
      <c r="G76" s="29"/>
      <c r="H76" s="29"/>
      <c r="I76" s="29"/>
    </row>
    <row r="77" spans="1:9" ht="13" x14ac:dyDescent="0.3">
      <c r="A77" s="29"/>
      <c r="B77" s="29"/>
      <c r="C77" s="29"/>
      <c r="D77" s="29"/>
      <c r="E77" s="29"/>
      <c r="F77" s="29"/>
      <c r="G77" s="29"/>
      <c r="H77" s="29"/>
      <c r="I77" s="29"/>
    </row>
    <row r="78" spans="1:9" ht="13" x14ac:dyDescent="0.3">
      <c r="A78" s="29"/>
      <c r="B78" s="29"/>
      <c r="C78" s="29"/>
      <c r="D78" s="29"/>
      <c r="E78" s="29"/>
      <c r="F78" s="29"/>
      <c r="G78" s="29"/>
      <c r="H78" s="29"/>
      <c r="I78" s="29"/>
    </row>
    <row r="79" spans="1:9" ht="13" x14ac:dyDescent="0.3">
      <c r="A79" s="29"/>
      <c r="B79" s="29"/>
      <c r="C79" s="29"/>
      <c r="D79" s="29"/>
      <c r="E79" s="29"/>
      <c r="F79" s="29"/>
      <c r="G79" s="29"/>
      <c r="H79" s="29"/>
      <c r="I79" s="29"/>
    </row>
    <row r="80" spans="1:9" ht="13" x14ac:dyDescent="0.3">
      <c r="A80" s="29"/>
      <c r="B80" s="29"/>
      <c r="C80" s="29"/>
      <c r="D80" s="29"/>
      <c r="E80" s="29"/>
      <c r="F80" s="29"/>
      <c r="G80" s="29"/>
      <c r="H80" s="29"/>
      <c r="I80" s="29"/>
    </row>
    <row r="81" spans="1:9" ht="13" x14ac:dyDescent="0.3">
      <c r="A81" s="29"/>
      <c r="B81" s="29"/>
      <c r="C81" s="29"/>
      <c r="D81" s="29"/>
      <c r="E81" s="29"/>
      <c r="F81" s="29"/>
      <c r="G81" s="29"/>
      <c r="H81" s="29"/>
      <c r="I81" s="29"/>
    </row>
    <row r="82" spans="1:9" ht="13" x14ac:dyDescent="0.3">
      <c r="A82" s="29"/>
      <c r="B82" s="29"/>
      <c r="C82" s="29"/>
      <c r="D82" s="29"/>
    </row>
  </sheetData>
  <sheetProtection sheet="1" objects="1" scenarios="1"/>
  <mergeCells count="2">
    <mergeCell ref="B3:D3"/>
    <mergeCell ref="B24:D24"/>
  </mergeCells>
  <conditionalFormatting sqref="A16 A27">
    <cfRule type="cellIs" dxfId="103" priority="143" stopIfTrue="1" operator="equal">
      <formula>0</formula>
    </cfRule>
  </conditionalFormatting>
  <conditionalFormatting sqref="B22">
    <cfRule type="expression" dxfId="102" priority="144" stopIfTrue="1">
      <formula>$C$22&lt;&gt;1</formula>
    </cfRule>
  </conditionalFormatting>
  <conditionalFormatting sqref="B23">
    <cfRule type="expression" dxfId="101" priority="145" stopIfTrue="1">
      <formula>$C$23&lt;&gt;1</formula>
    </cfRule>
  </conditionalFormatting>
  <conditionalFormatting sqref="B24 B37:C37">
    <cfRule type="cellIs" dxfId="100" priority="17" stopIfTrue="1" operator="equal">
      <formula>0</formula>
    </cfRule>
  </conditionalFormatting>
  <conditionalFormatting sqref="C9">
    <cfRule type="cellIs" dxfId="99" priority="146" stopIfTrue="1" operator="greaterThanOrEqual">
      <formula>$B$9</formula>
    </cfRule>
    <cfRule type="cellIs" dxfId="98" priority="147" stopIfTrue="1" operator="lessThan">
      <formula>$B$9</formula>
    </cfRule>
  </conditionalFormatting>
  <conditionalFormatting sqref="C10">
    <cfRule type="cellIs" dxfId="97" priority="148" stopIfTrue="1" operator="between">
      <formula>$B$10</formula>
      <formula>$D$10</formula>
    </cfRule>
    <cfRule type="cellIs" dxfId="96" priority="149" stopIfTrue="1" operator="notBetween">
      <formula>$B$10</formula>
      <formula>$D$10</formula>
    </cfRule>
  </conditionalFormatting>
  <conditionalFormatting sqref="C11">
    <cfRule type="cellIs" dxfId="95" priority="150" stopIfTrue="1" operator="between">
      <formula>$B$11</formula>
      <formula>$D$11</formula>
    </cfRule>
    <cfRule type="cellIs" dxfId="94" priority="151" stopIfTrue="1" operator="notBetween">
      <formula>$B$11</formula>
      <formula>$D$11</formula>
    </cfRule>
  </conditionalFormatting>
  <conditionalFormatting sqref="C12">
    <cfRule type="cellIs" dxfId="93" priority="152" stopIfTrue="1" operator="between">
      <formula>$B$12</formula>
      <formula>$D$12</formula>
    </cfRule>
    <cfRule type="cellIs" dxfId="92" priority="153" stopIfTrue="1" operator="notBetween">
      <formula>$B$12</formula>
      <formula>$D$12</formula>
    </cfRule>
  </conditionalFormatting>
  <conditionalFormatting sqref="C13">
    <cfRule type="cellIs" dxfId="91" priority="154" stopIfTrue="1" operator="between">
      <formula>$B$13</formula>
      <formula>$D$13</formula>
    </cfRule>
    <cfRule type="cellIs" dxfId="90" priority="155" stopIfTrue="1" operator="notBetween">
      <formula>$B$13</formula>
      <formula>$D$13</formula>
    </cfRule>
  </conditionalFormatting>
  <conditionalFormatting sqref="C14">
    <cfRule type="cellIs" dxfId="89" priority="15" stopIfTrue="1" operator="equal">
      <formula>1</formula>
    </cfRule>
    <cfRule type="cellIs" dxfId="88" priority="16" stopIfTrue="1" operator="notEqual">
      <formula>1</formula>
    </cfRule>
  </conditionalFormatting>
  <conditionalFormatting sqref="C22">
    <cfRule type="cellIs" dxfId="87" priority="157" stopIfTrue="1" operator="equal">
      <formula>1</formula>
    </cfRule>
  </conditionalFormatting>
  <conditionalFormatting sqref="C22:C23">
    <cfRule type="cellIs" dxfId="86" priority="156" stopIfTrue="1" operator="notEqual">
      <formula>1</formula>
    </cfRule>
  </conditionalFormatting>
  <conditionalFormatting sqref="C23">
    <cfRule type="cellIs" dxfId="85" priority="159" stopIfTrue="1" operator="equal">
      <formula>1</formula>
    </cfRule>
  </conditionalFormatting>
  <dataValidations count="2">
    <dataValidation type="decimal" operator="lessThan" allowBlank="1" showInputMessage="1" showErrorMessage="1" sqref="B9:B14 D9:D14 B37" xr:uid="{00000000-0002-0000-0400-000000000000}">
      <formula1>0.01</formula1>
    </dataValidation>
    <dataValidation type="decimal" operator="lessThan" allowBlank="1" showInputMessage="1" showErrorMessage="1" prompt="Tähän ei tallenneta._x000a_Lisätiedot seuraaville riveille" sqref="A16" xr:uid="{00000000-0002-0000-0400-000001000000}">
      <formula1>0.01</formula1>
    </dataValidation>
  </dataValidations>
  <hyperlinks>
    <hyperlink ref="G2" location="Ohjeet!A1" display="Ohjeet" xr:uid="{00000000-0004-0000-0400-000000000000}"/>
  </hyperlinks>
  <pageMargins left="0.74999999999999989" right="0.74999999999999989" top="0.99999999999999989" bottom="0.99999999999999989" header="0.49251968503937005" footer="0.49251968503937005"/>
  <pageSetup paperSize="0" fitToWidth="0" fitToHeight="0" orientation="portrait" horizontalDpi="0" verticalDpi="0" copies="0"/>
  <headerFooter alignWithMargins="0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2" tint="-9.9978637043366805E-2"/>
  </sheetPr>
  <dimension ref="A1:AB106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4" sqref="D4"/>
    </sheetView>
  </sheetViews>
  <sheetFormatPr defaultRowHeight="12.5" x14ac:dyDescent="0.25"/>
  <cols>
    <col min="1" max="1" width="8.81640625" customWidth="1"/>
    <col min="2" max="2" width="10" customWidth="1"/>
    <col min="3" max="3" width="20.90625" customWidth="1"/>
    <col min="4" max="4" width="14.54296875" customWidth="1"/>
    <col min="5" max="5" width="23.453125" customWidth="1"/>
    <col min="6" max="6" width="13.36328125" customWidth="1"/>
    <col min="7" max="9" width="10.453125" customWidth="1"/>
    <col min="10" max="10" width="9.90625" customWidth="1"/>
    <col min="11" max="11" width="9.90625" hidden="1" customWidth="1"/>
    <col min="12" max="12" width="16.08984375" customWidth="1"/>
    <col min="13" max="13" width="23" customWidth="1"/>
    <col min="14" max="14" width="11" customWidth="1"/>
    <col min="15" max="15" width="9.90625" customWidth="1"/>
    <col min="16" max="16" width="10.453125" customWidth="1"/>
    <col min="17" max="17" width="26.6328125" customWidth="1"/>
    <col min="18" max="18" width="26.54296875" customWidth="1"/>
    <col min="19" max="19" width="9.453125" customWidth="1"/>
    <col min="20" max="20" width="24" customWidth="1"/>
    <col min="21" max="21" width="18.90625" hidden="1" customWidth="1"/>
    <col min="22" max="22" width="15.54296875" customWidth="1"/>
    <col min="23" max="23" width="8.90625" customWidth="1"/>
    <col min="24" max="24" width="6.36328125" customWidth="1"/>
    <col min="25" max="25" width="26.36328125" customWidth="1"/>
    <col min="26" max="27" width="9.08984375" customWidth="1"/>
    <col min="28" max="28" width="30.54296875" customWidth="1"/>
    <col min="29" max="1024" width="9.08984375" customWidth="1"/>
  </cols>
  <sheetData>
    <row r="1" spans="1:28" ht="27" customHeight="1" thickBot="1" x14ac:dyDescent="0.45">
      <c r="D1" s="261" t="s">
        <v>44</v>
      </c>
      <c r="E1" s="18">
        <f>Kilpailijat!$C$1</f>
        <v>0</v>
      </c>
      <c r="F1" s="19"/>
      <c r="G1" s="19"/>
      <c r="H1" s="19"/>
      <c r="I1" s="19"/>
      <c r="J1" s="19"/>
      <c r="K1" s="19"/>
      <c r="L1" s="19"/>
      <c r="M1" s="19"/>
      <c r="N1" s="19"/>
    </row>
    <row r="2" spans="1:28" ht="20.5" thickBot="1" x14ac:dyDescent="0.3">
      <c r="A2" s="182" t="s">
        <v>203</v>
      </c>
      <c r="B2" s="262"/>
      <c r="C2" s="262"/>
      <c r="D2" s="262"/>
      <c r="F2" s="23" t="s">
        <v>46</v>
      </c>
      <c r="U2" s="262"/>
    </row>
    <row r="3" spans="1:28" ht="24" customHeight="1" thickBot="1" x14ac:dyDescent="0.35">
      <c r="A3" s="185"/>
      <c r="B3" s="185"/>
      <c r="C3" s="185" t="s">
        <v>204</v>
      </c>
      <c r="D3" s="185"/>
      <c r="F3" s="187" t="s">
        <v>69</v>
      </c>
      <c r="G3" s="188">
        <f>VLOOKUP($D$4,Mitat!$A$112:$G$163,2,0)</f>
        <v>7260</v>
      </c>
      <c r="H3" s="188">
        <f>VLOOKUP($D$4,Mitat!$A$112:$G$163,5,0)</f>
        <v>110</v>
      </c>
      <c r="I3" s="188">
        <f>VLOOKUP($D$4,Mitat!$A$112:$H$163,8,0)</f>
        <v>0</v>
      </c>
      <c r="J3" s="188">
        <v>3</v>
      </c>
      <c r="K3" s="195"/>
      <c r="N3" s="263"/>
      <c r="U3" s="185"/>
      <c r="V3" s="260" t="str">
        <f>D4</f>
        <v>M</v>
      </c>
    </row>
    <row r="4" spans="1:28" ht="24" customHeight="1" thickBot="1" x14ac:dyDescent="0.35">
      <c r="A4" s="185"/>
      <c r="B4" s="185"/>
      <c r="C4" s="184" t="s">
        <v>67</v>
      </c>
      <c r="D4" s="260" t="s">
        <v>68</v>
      </c>
      <c r="E4" s="37"/>
      <c r="F4" s="187" t="s">
        <v>75</v>
      </c>
      <c r="G4" s="194"/>
      <c r="H4" s="188">
        <f>VLOOKUP($D$4,Mitat!$A$112:$G$163,6,0)</f>
        <v>130</v>
      </c>
      <c r="I4" s="188">
        <f>VLOOKUP($D$4,Mitat!$A$112:$G$163,7,0)</f>
        <v>1215</v>
      </c>
      <c r="J4" s="194"/>
      <c r="K4" s="505"/>
      <c r="N4" s="519" t="s">
        <v>169</v>
      </c>
      <c r="O4" s="519"/>
      <c r="U4" s="185"/>
    </row>
    <row r="5" spans="1:28" ht="24" customHeight="1" thickBot="1" x14ac:dyDescent="0.35">
      <c r="D5" s="37"/>
      <c r="E5" s="37"/>
      <c r="F5" s="264" t="s">
        <v>79</v>
      </c>
      <c r="G5" s="265">
        <v>1</v>
      </c>
      <c r="H5" s="265">
        <v>2</v>
      </c>
      <c r="I5" s="265">
        <v>3</v>
      </c>
      <c r="J5" s="265">
        <v>4</v>
      </c>
      <c r="K5" s="265"/>
      <c r="L5" s="265">
        <v>6</v>
      </c>
      <c r="M5" s="266"/>
      <c r="N5" s="266">
        <f>SUM(HamMou!$N$7:$N$56)</f>
        <v>0</v>
      </c>
      <c r="O5" s="266">
        <f>SUM(HamMou!$O$7:$O$56)</f>
        <v>0</v>
      </c>
      <c r="X5" s="513" t="s">
        <v>80</v>
      </c>
      <c r="Y5" s="513"/>
    </row>
    <row r="6" spans="1:28" ht="70.5" customHeight="1" x14ac:dyDescent="0.3">
      <c r="A6" s="267" t="s">
        <v>205</v>
      </c>
      <c r="B6" s="267" t="s">
        <v>206</v>
      </c>
      <c r="C6" s="267" t="s">
        <v>172</v>
      </c>
      <c r="D6" s="267" t="s">
        <v>411</v>
      </c>
      <c r="E6" s="267" t="s">
        <v>207</v>
      </c>
      <c r="F6" s="267" t="s">
        <v>208</v>
      </c>
      <c r="G6" s="268" t="s">
        <v>209</v>
      </c>
      <c r="H6" s="268" t="s">
        <v>210</v>
      </c>
      <c r="I6" s="268" t="s">
        <v>211</v>
      </c>
      <c r="J6" s="268" t="s">
        <v>212</v>
      </c>
      <c r="K6" s="268"/>
      <c r="L6" s="268" t="s">
        <v>450</v>
      </c>
      <c r="M6" s="268" t="s">
        <v>213</v>
      </c>
      <c r="N6" s="268" t="s">
        <v>214</v>
      </c>
      <c r="O6" s="268" t="s">
        <v>215</v>
      </c>
      <c r="P6" s="268" t="s">
        <v>216</v>
      </c>
      <c r="Q6" s="268" t="s">
        <v>158</v>
      </c>
      <c r="R6" s="268" t="s">
        <v>112</v>
      </c>
      <c r="S6" s="268" t="s">
        <v>217</v>
      </c>
      <c r="T6" s="269" t="s">
        <v>114</v>
      </c>
      <c r="U6" s="270" t="s">
        <v>115</v>
      </c>
      <c r="V6" s="269" t="s">
        <v>67</v>
      </c>
      <c r="W6" s="271"/>
      <c r="X6" s="272" t="s">
        <v>116</v>
      </c>
      <c r="Y6" s="272" t="s">
        <v>117</v>
      </c>
      <c r="AA6" s="61" t="s">
        <v>118</v>
      </c>
      <c r="AB6" s="61" t="s">
        <v>119</v>
      </c>
    </row>
    <row r="7" spans="1:28" ht="24.9" customHeight="1" x14ac:dyDescent="0.35">
      <c r="A7" s="273">
        <v>1</v>
      </c>
      <c r="B7" s="273"/>
      <c r="C7" s="274" t="str">
        <f>IF(B7="","",VLOOKUP(U7,Kilpailijat!$A$11:$E$2015,5,0))</f>
        <v/>
      </c>
      <c r="D7" s="274"/>
      <c r="E7" s="274"/>
      <c r="F7" s="274"/>
      <c r="G7" s="204"/>
      <c r="H7" s="204"/>
      <c r="I7" s="204"/>
      <c r="J7" s="204"/>
      <c r="K7" s="204"/>
      <c r="L7" s="204"/>
      <c r="M7" s="274"/>
      <c r="N7" s="273"/>
      <c r="O7" s="273"/>
      <c r="P7" s="273"/>
      <c r="Q7" s="275" t="str">
        <f t="shared" ref="Q7:Q38" si="0">IF(P7="","",VLOOKUP(P7,$AA$7:$AB$13,2,0))</f>
        <v/>
      </c>
      <c r="R7" s="274"/>
      <c r="S7" s="273"/>
      <c r="T7" s="276" t="str">
        <f t="shared" ref="T7:T38" si="1">IF(S7="","",VLOOKUP(S7,$X$7:$Y$22,2,0))</f>
        <v/>
      </c>
      <c r="U7" s="277" t="str">
        <f t="shared" ref="U7:U38" si="2">$C$3&amp;$D$4&amp;B7</f>
        <v>MoukariM</v>
      </c>
      <c r="V7" s="492"/>
      <c r="W7" s="278"/>
      <c r="X7" s="81">
        <v>1</v>
      </c>
      <c r="Y7" s="82" t="s">
        <v>444</v>
      </c>
      <c r="Z7" s="37"/>
      <c r="AA7" s="35">
        <v>1</v>
      </c>
      <c r="AB7" s="29" t="s">
        <v>120</v>
      </c>
    </row>
    <row r="8" spans="1:28" ht="24.9" customHeight="1" x14ac:dyDescent="0.35">
      <c r="A8" s="279"/>
      <c r="B8" s="279"/>
      <c r="C8" s="280" t="str">
        <f>IF(B8="","",VLOOKUP(U8,Kilpailijat!$A$11:$E$2015,5,0))</f>
        <v/>
      </c>
      <c r="D8" s="280"/>
      <c r="E8" s="280"/>
      <c r="F8" s="280"/>
      <c r="G8" s="204"/>
      <c r="H8" s="204"/>
      <c r="I8" s="204"/>
      <c r="J8" s="204"/>
      <c r="K8" s="204"/>
      <c r="L8" s="204"/>
      <c r="M8" s="280"/>
      <c r="N8" s="279"/>
      <c r="O8" s="279"/>
      <c r="P8" s="279"/>
      <c r="Q8" s="281" t="str">
        <f t="shared" si="0"/>
        <v/>
      </c>
      <c r="R8" s="280"/>
      <c r="S8" s="279"/>
      <c r="T8" s="282" t="str">
        <f t="shared" si="1"/>
        <v/>
      </c>
      <c r="U8" s="277" t="str">
        <f t="shared" si="2"/>
        <v>MoukariM</v>
      </c>
      <c r="V8" s="493"/>
      <c r="W8" s="278"/>
      <c r="X8" s="98">
        <v>2</v>
      </c>
      <c r="Y8" s="82"/>
      <c r="Z8" s="37"/>
      <c r="AA8" s="35">
        <v>2</v>
      </c>
      <c r="AB8" s="29" t="s">
        <v>176</v>
      </c>
    </row>
    <row r="9" spans="1:28" ht="24.9" customHeight="1" x14ac:dyDescent="0.35">
      <c r="A9" s="273"/>
      <c r="B9" s="273"/>
      <c r="C9" s="274" t="str">
        <f>IF(B9="","",VLOOKUP(U9,Kilpailijat!$A$11:$E$2015,5,0))</f>
        <v/>
      </c>
      <c r="D9" s="274"/>
      <c r="E9" s="274"/>
      <c r="F9" s="274"/>
      <c r="G9" s="204"/>
      <c r="H9" s="204"/>
      <c r="I9" s="204"/>
      <c r="J9" s="204"/>
      <c r="K9" s="204"/>
      <c r="L9" s="204"/>
      <c r="M9" s="274"/>
      <c r="N9" s="273"/>
      <c r="O9" s="273"/>
      <c r="P9" s="273"/>
      <c r="Q9" s="275" t="str">
        <f t="shared" si="0"/>
        <v/>
      </c>
      <c r="R9" s="274"/>
      <c r="S9" s="273"/>
      <c r="T9" s="276" t="str">
        <f t="shared" si="1"/>
        <v/>
      </c>
      <c r="U9" s="277" t="str">
        <f t="shared" si="2"/>
        <v>MoukariM</v>
      </c>
      <c r="V9" s="492"/>
      <c r="W9" s="283"/>
      <c r="X9" s="81">
        <v>3</v>
      </c>
      <c r="Y9" s="82"/>
      <c r="Z9" s="37"/>
      <c r="AA9" s="35">
        <v>3</v>
      </c>
      <c r="AB9" s="29" t="s">
        <v>218</v>
      </c>
    </row>
    <row r="10" spans="1:28" ht="24.9" customHeight="1" x14ac:dyDescent="0.35">
      <c r="A10" s="279"/>
      <c r="B10" s="279"/>
      <c r="C10" s="280" t="str">
        <f>IF(B10="","",VLOOKUP(U10,Kilpailijat!$A$11:$E$2015,5,0))</f>
        <v/>
      </c>
      <c r="D10" s="280"/>
      <c r="E10" s="280"/>
      <c r="F10" s="280"/>
      <c r="G10" s="204"/>
      <c r="H10" s="204"/>
      <c r="I10" s="204"/>
      <c r="J10" s="204"/>
      <c r="K10" s="204"/>
      <c r="L10" s="204"/>
      <c r="M10" s="280"/>
      <c r="N10" s="279"/>
      <c r="O10" s="279"/>
      <c r="P10" s="279"/>
      <c r="Q10" s="281" t="str">
        <f t="shared" si="0"/>
        <v/>
      </c>
      <c r="R10" s="280"/>
      <c r="S10" s="279"/>
      <c r="T10" s="282" t="str">
        <f t="shared" si="1"/>
        <v/>
      </c>
      <c r="U10" s="277" t="str">
        <f t="shared" si="2"/>
        <v>MoukariM</v>
      </c>
      <c r="V10" s="493"/>
      <c r="W10" s="283"/>
      <c r="X10" s="98">
        <v>4</v>
      </c>
      <c r="Y10" s="82"/>
      <c r="Z10" s="37"/>
      <c r="AA10" s="35">
        <v>4</v>
      </c>
      <c r="AB10" s="29" t="s">
        <v>219</v>
      </c>
    </row>
    <row r="11" spans="1:28" ht="24.9" customHeight="1" x14ac:dyDescent="0.35">
      <c r="A11" s="273"/>
      <c r="B11" s="273"/>
      <c r="C11" s="274" t="str">
        <f>IF(B11="","",VLOOKUP(U11,Kilpailijat!$A$11:$E$2015,5,0))</f>
        <v/>
      </c>
      <c r="D11" s="274"/>
      <c r="E11" s="274"/>
      <c r="F11" s="274"/>
      <c r="G11" s="204"/>
      <c r="H11" s="204"/>
      <c r="I11" s="204"/>
      <c r="J11" s="204"/>
      <c r="K11" s="204"/>
      <c r="L11" s="204"/>
      <c r="M11" s="274"/>
      <c r="N11" s="273"/>
      <c r="O11" s="273"/>
      <c r="P11" s="273"/>
      <c r="Q11" s="275" t="str">
        <f t="shared" si="0"/>
        <v/>
      </c>
      <c r="R11" s="274"/>
      <c r="S11" s="273"/>
      <c r="T11" s="276" t="str">
        <f t="shared" si="1"/>
        <v/>
      </c>
      <c r="U11" s="277" t="str">
        <f t="shared" si="2"/>
        <v>MoukariM</v>
      </c>
      <c r="V11" s="492"/>
      <c r="W11" s="283"/>
      <c r="X11" s="81">
        <v>5</v>
      </c>
      <c r="Y11" s="82"/>
      <c r="Z11" s="37"/>
      <c r="AA11" s="35">
        <v>5</v>
      </c>
      <c r="AB11" s="29" t="s">
        <v>220</v>
      </c>
    </row>
    <row r="12" spans="1:28" ht="24.9" customHeight="1" x14ac:dyDescent="0.35">
      <c r="A12" s="279"/>
      <c r="B12" s="279"/>
      <c r="C12" s="280" t="str">
        <f>IF(B12="","",VLOOKUP(U12,Kilpailijat!$A$11:$E$2015,5,0))</f>
        <v/>
      </c>
      <c r="D12" s="280"/>
      <c r="E12" s="280"/>
      <c r="F12" s="280"/>
      <c r="G12" s="204"/>
      <c r="H12" s="204"/>
      <c r="I12" s="204"/>
      <c r="J12" s="204"/>
      <c r="K12" s="204"/>
      <c r="L12" s="204"/>
      <c r="M12" s="280"/>
      <c r="N12" s="279"/>
      <c r="O12" s="279"/>
      <c r="P12" s="279"/>
      <c r="Q12" s="281" t="str">
        <f t="shared" si="0"/>
        <v/>
      </c>
      <c r="R12" s="280"/>
      <c r="S12" s="279"/>
      <c r="T12" s="282" t="str">
        <f t="shared" si="1"/>
        <v/>
      </c>
      <c r="U12" s="277" t="str">
        <f t="shared" si="2"/>
        <v>MoukariM</v>
      </c>
      <c r="V12" s="493"/>
      <c r="W12" s="283"/>
      <c r="X12" s="98">
        <v>6</v>
      </c>
      <c r="Y12" s="82"/>
      <c r="Z12" s="37"/>
      <c r="AA12" s="35">
        <v>6</v>
      </c>
      <c r="AB12" s="29" t="s">
        <v>221</v>
      </c>
    </row>
    <row r="13" spans="1:28" ht="24.9" customHeight="1" x14ac:dyDescent="0.35">
      <c r="A13" s="273"/>
      <c r="B13" s="273"/>
      <c r="C13" s="274" t="str">
        <f>IF(B13="","",VLOOKUP(U13,Kilpailijat!$A$11:$E$2015,5,0))</f>
        <v/>
      </c>
      <c r="D13" s="274"/>
      <c r="E13" s="274"/>
      <c r="F13" s="274"/>
      <c r="G13" s="204"/>
      <c r="H13" s="204"/>
      <c r="I13" s="204"/>
      <c r="J13" s="204"/>
      <c r="K13" s="204"/>
      <c r="L13" s="204"/>
      <c r="M13" s="274"/>
      <c r="N13" s="273"/>
      <c r="O13" s="273"/>
      <c r="P13" s="273"/>
      <c r="Q13" s="275" t="str">
        <f t="shared" si="0"/>
        <v/>
      </c>
      <c r="R13" s="274"/>
      <c r="S13" s="273"/>
      <c r="T13" s="276" t="str">
        <f t="shared" si="1"/>
        <v/>
      </c>
      <c r="U13" s="277" t="str">
        <f t="shared" si="2"/>
        <v>MoukariM</v>
      </c>
      <c r="V13" s="492"/>
      <c r="W13" s="283"/>
      <c r="X13" s="81">
        <v>7</v>
      </c>
      <c r="Y13" s="82"/>
      <c r="Z13" s="37"/>
      <c r="AA13" s="35">
        <v>7</v>
      </c>
      <c r="AB13" s="29" t="s">
        <v>222</v>
      </c>
    </row>
    <row r="14" spans="1:28" ht="24.9" customHeight="1" x14ac:dyDescent="0.35">
      <c r="A14" s="279"/>
      <c r="B14" s="279"/>
      <c r="C14" s="280" t="str">
        <f>IF(B14="","",VLOOKUP(U14,Kilpailijat!$A$11:$E$2015,5,0))</f>
        <v/>
      </c>
      <c r="D14" s="280"/>
      <c r="E14" s="280"/>
      <c r="F14" s="280"/>
      <c r="G14" s="204"/>
      <c r="H14" s="204"/>
      <c r="I14" s="204"/>
      <c r="J14" s="204"/>
      <c r="K14" s="204"/>
      <c r="L14" s="204"/>
      <c r="M14" s="280"/>
      <c r="N14" s="279"/>
      <c r="O14" s="279"/>
      <c r="P14" s="279"/>
      <c r="Q14" s="281" t="str">
        <f t="shared" si="0"/>
        <v/>
      </c>
      <c r="R14" s="280"/>
      <c r="S14" s="279"/>
      <c r="T14" s="282" t="str">
        <f t="shared" si="1"/>
        <v/>
      </c>
      <c r="U14" s="277" t="str">
        <f t="shared" si="2"/>
        <v>MoukariM</v>
      </c>
      <c r="V14" s="493"/>
      <c r="W14" s="283"/>
      <c r="X14" s="98">
        <v>8</v>
      </c>
      <c r="Y14" s="82"/>
      <c r="Z14" s="37"/>
      <c r="AA14" s="37"/>
      <c r="AB14" s="37"/>
    </row>
    <row r="15" spans="1:28" ht="24.9" customHeight="1" x14ac:dyDescent="0.35">
      <c r="A15" s="273"/>
      <c r="B15" s="273"/>
      <c r="C15" s="274" t="str">
        <f>IF(B15="","",VLOOKUP(U15,Kilpailijat!$A$11:$E$2015,5,0))</f>
        <v/>
      </c>
      <c r="D15" s="274"/>
      <c r="E15" s="274"/>
      <c r="F15" s="274"/>
      <c r="G15" s="204"/>
      <c r="H15" s="204"/>
      <c r="I15" s="204"/>
      <c r="J15" s="204"/>
      <c r="K15" s="204"/>
      <c r="L15" s="204"/>
      <c r="M15" s="274"/>
      <c r="N15" s="273"/>
      <c r="O15" s="273"/>
      <c r="P15" s="273"/>
      <c r="Q15" s="275" t="str">
        <f t="shared" si="0"/>
        <v/>
      </c>
      <c r="R15" s="274"/>
      <c r="S15" s="273"/>
      <c r="T15" s="276" t="str">
        <f t="shared" si="1"/>
        <v/>
      </c>
      <c r="U15" s="277" t="str">
        <f t="shared" si="2"/>
        <v>MoukariM</v>
      </c>
      <c r="V15" s="492"/>
      <c r="W15" s="283"/>
      <c r="X15" s="81">
        <v>9</v>
      </c>
      <c r="Y15" s="82"/>
      <c r="Z15" s="37"/>
      <c r="AA15" s="37"/>
      <c r="AB15" s="37"/>
    </row>
    <row r="16" spans="1:28" ht="24.9" customHeight="1" x14ac:dyDescent="0.35">
      <c r="A16" s="279"/>
      <c r="B16" s="279"/>
      <c r="C16" s="280" t="str">
        <f>IF(B16="","",VLOOKUP(U16,Kilpailijat!$A$11:$E$2015,5,0))</f>
        <v/>
      </c>
      <c r="D16" s="280"/>
      <c r="E16" s="280"/>
      <c r="F16" s="280"/>
      <c r="G16" s="204"/>
      <c r="H16" s="204"/>
      <c r="I16" s="204"/>
      <c r="J16" s="204"/>
      <c r="K16" s="204"/>
      <c r="L16" s="204"/>
      <c r="M16" s="280"/>
      <c r="N16" s="279"/>
      <c r="O16" s="279"/>
      <c r="P16" s="279"/>
      <c r="Q16" s="281" t="str">
        <f t="shared" si="0"/>
        <v/>
      </c>
      <c r="R16" s="280"/>
      <c r="S16" s="279"/>
      <c r="T16" s="282" t="str">
        <f t="shared" si="1"/>
        <v/>
      </c>
      <c r="U16" s="277" t="str">
        <f t="shared" si="2"/>
        <v>MoukariM</v>
      </c>
      <c r="V16" s="493"/>
      <c r="W16" s="283"/>
      <c r="X16" s="98">
        <v>10</v>
      </c>
      <c r="Y16" s="82"/>
      <c r="Z16" s="37"/>
      <c r="AA16" s="37"/>
      <c r="AB16" s="37"/>
    </row>
    <row r="17" spans="1:28" ht="24.9" customHeight="1" x14ac:dyDescent="0.35">
      <c r="A17" s="273"/>
      <c r="B17" s="273"/>
      <c r="C17" s="274" t="str">
        <f>IF(B17="","",VLOOKUP(U17,Kilpailijat!$A$11:$E$2015,5,0))</f>
        <v/>
      </c>
      <c r="D17" s="274"/>
      <c r="E17" s="274"/>
      <c r="F17" s="274"/>
      <c r="G17" s="204"/>
      <c r="H17" s="204"/>
      <c r="I17" s="204"/>
      <c r="J17" s="204"/>
      <c r="K17" s="204"/>
      <c r="L17" s="204"/>
      <c r="M17" s="274"/>
      <c r="N17" s="273"/>
      <c r="O17" s="273"/>
      <c r="P17" s="273"/>
      <c r="Q17" s="275" t="str">
        <f t="shared" si="0"/>
        <v/>
      </c>
      <c r="R17" s="274"/>
      <c r="S17" s="273"/>
      <c r="T17" s="276" t="str">
        <f t="shared" si="1"/>
        <v/>
      </c>
      <c r="U17" s="277" t="str">
        <f t="shared" si="2"/>
        <v>MoukariM</v>
      </c>
      <c r="V17" s="492"/>
      <c r="W17" s="283"/>
      <c r="X17" s="81">
        <v>11</v>
      </c>
      <c r="Y17" s="82"/>
      <c r="Z17" s="37"/>
      <c r="AA17" s="37"/>
      <c r="AB17" s="37"/>
    </row>
    <row r="18" spans="1:28" ht="24.9" customHeight="1" x14ac:dyDescent="0.35">
      <c r="A18" s="279"/>
      <c r="B18" s="279"/>
      <c r="C18" s="280" t="str">
        <f>IF(B18="","",VLOOKUP(U18,Kilpailijat!$A$11:$E$2015,5,0))</f>
        <v/>
      </c>
      <c r="D18" s="280"/>
      <c r="E18" s="280"/>
      <c r="F18" s="280"/>
      <c r="G18" s="204"/>
      <c r="H18" s="204"/>
      <c r="I18" s="204"/>
      <c r="J18" s="204"/>
      <c r="K18" s="204"/>
      <c r="L18" s="204"/>
      <c r="M18" s="280"/>
      <c r="N18" s="279"/>
      <c r="O18" s="279"/>
      <c r="P18" s="279"/>
      <c r="Q18" s="281" t="str">
        <f t="shared" si="0"/>
        <v/>
      </c>
      <c r="R18" s="280"/>
      <c r="S18" s="279"/>
      <c r="T18" s="282" t="str">
        <f t="shared" si="1"/>
        <v/>
      </c>
      <c r="U18" s="277" t="str">
        <f t="shared" si="2"/>
        <v>MoukariM</v>
      </c>
      <c r="V18" s="493"/>
      <c r="W18" s="283"/>
      <c r="X18" s="98">
        <v>12</v>
      </c>
      <c r="Y18" s="82"/>
      <c r="Z18" s="37"/>
      <c r="AA18" s="37"/>
      <c r="AB18" s="37"/>
    </row>
    <row r="19" spans="1:28" ht="24.9" customHeight="1" x14ac:dyDescent="0.3">
      <c r="A19" s="273"/>
      <c r="B19" s="273"/>
      <c r="C19" s="274" t="str">
        <f>IF(B19="","",VLOOKUP(U19,Kilpailijat!$A$11:$E$2015,5,0))</f>
        <v/>
      </c>
      <c r="D19" s="274"/>
      <c r="E19" s="274"/>
      <c r="F19" s="274"/>
      <c r="G19" s="204"/>
      <c r="H19" s="204"/>
      <c r="I19" s="204"/>
      <c r="J19" s="204"/>
      <c r="K19" s="204"/>
      <c r="L19" s="204"/>
      <c r="M19" s="274"/>
      <c r="N19" s="273"/>
      <c r="O19" s="273"/>
      <c r="P19" s="273"/>
      <c r="Q19" s="275" t="str">
        <f t="shared" si="0"/>
        <v/>
      </c>
      <c r="R19" s="274"/>
      <c r="S19" s="273"/>
      <c r="T19" s="276" t="str">
        <f t="shared" si="1"/>
        <v/>
      </c>
      <c r="U19" s="277" t="str">
        <f t="shared" si="2"/>
        <v>MoukariM</v>
      </c>
      <c r="V19" s="492"/>
      <c r="W19" s="283"/>
      <c r="X19" s="284"/>
      <c r="Y19" s="284"/>
      <c r="Z19" s="37"/>
      <c r="AA19" s="37"/>
      <c r="AB19" s="37"/>
    </row>
    <row r="20" spans="1:28" ht="24.9" customHeight="1" x14ac:dyDescent="0.3">
      <c r="A20" s="279"/>
      <c r="B20" s="279"/>
      <c r="C20" s="280" t="str">
        <f>IF(B20="","",VLOOKUP(U20,Kilpailijat!$A$11:$E$2015,5,0))</f>
        <v/>
      </c>
      <c r="D20" s="280"/>
      <c r="E20" s="280"/>
      <c r="F20" s="280"/>
      <c r="G20" s="204"/>
      <c r="H20" s="204"/>
      <c r="I20" s="204"/>
      <c r="J20" s="204"/>
      <c r="K20" s="204"/>
      <c r="L20" s="204"/>
      <c r="M20" s="280"/>
      <c r="N20" s="279"/>
      <c r="O20" s="279"/>
      <c r="P20" s="279"/>
      <c r="Q20" s="281" t="str">
        <f t="shared" si="0"/>
        <v/>
      </c>
      <c r="R20" s="280"/>
      <c r="S20" s="279"/>
      <c r="T20" s="282" t="str">
        <f t="shared" si="1"/>
        <v/>
      </c>
      <c r="U20" s="277" t="str">
        <f t="shared" si="2"/>
        <v>MoukariM</v>
      </c>
      <c r="V20" s="493"/>
      <c r="W20" s="283"/>
      <c r="X20" s="284"/>
      <c r="Y20" s="284"/>
      <c r="Z20" s="37"/>
      <c r="AA20" s="37"/>
      <c r="AB20" s="37"/>
    </row>
    <row r="21" spans="1:28" ht="24.9" customHeight="1" x14ac:dyDescent="0.3">
      <c r="A21" s="273"/>
      <c r="B21" s="273"/>
      <c r="C21" s="274" t="str">
        <f>IF(B21="","",VLOOKUP(U21,Kilpailijat!$A$11:$E$2015,5,0))</f>
        <v/>
      </c>
      <c r="D21" s="274"/>
      <c r="E21" s="274"/>
      <c r="F21" s="274"/>
      <c r="G21" s="204"/>
      <c r="H21" s="204"/>
      <c r="I21" s="204"/>
      <c r="J21" s="204"/>
      <c r="K21" s="204"/>
      <c r="L21" s="204"/>
      <c r="M21" s="274"/>
      <c r="N21" s="273"/>
      <c r="O21" s="273"/>
      <c r="P21" s="273"/>
      <c r="Q21" s="275" t="str">
        <f t="shared" si="0"/>
        <v/>
      </c>
      <c r="R21" s="274"/>
      <c r="S21" s="273"/>
      <c r="T21" s="276" t="str">
        <f t="shared" si="1"/>
        <v/>
      </c>
      <c r="U21" s="277" t="str">
        <f t="shared" si="2"/>
        <v>MoukariM</v>
      </c>
      <c r="V21" s="492"/>
      <c r="W21" s="283"/>
      <c r="X21" s="284"/>
      <c r="Y21" s="284"/>
      <c r="Z21" s="37"/>
      <c r="AA21" s="37"/>
      <c r="AB21" s="37"/>
    </row>
    <row r="22" spans="1:28" ht="24.9" customHeight="1" x14ac:dyDescent="0.3">
      <c r="A22" s="279"/>
      <c r="B22" s="279"/>
      <c r="C22" s="280" t="str">
        <f>IF(B22="","",VLOOKUP(U22,Kilpailijat!$A$11:$E$2015,5,0))</f>
        <v/>
      </c>
      <c r="D22" s="280"/>
      <c r="E22" s="280"/>
      <c r="F22" s="280"/>
      <c r="G22" s="204"/>
      <c r="H22" s="204"/>
      <c r="I22" s="204"/>
      <c r="J22" s="204"/>
      <c r="K22" s="204"/>
      <c r="L22" s="204"/>
      <c r="M22" s="280"/>
      <c r="N22" s="279"/>
      <c r="O22" s="279"/>
      <c r="P22" s="279"/>
      <c r="Q22" s="281" t="str">
        <f t="shared" si="0"/>
        <v/>
      </c>
      <c r="R22" s="280"/>
      <c r="S22" s="279"/>
      <c r="T22" s="282" t="str">
        <f t="shared" si="1"/>
        <v/>
      </c>
      <c r="U22" s="277" t="str">
        <f t="shared" si="2"/>
        <v>MoukariM</v>
      </c>
      <c r="V22" s="493"/>
      <c r="W22" s="283"/>
      <c r="X22" s="284"/>
      <c r="Y22" s="284"/>
      <c r="Z22" s="37"/>
      <c r="AA22" s="37"/>
      <c r="AB22" s="37"/>
    </row>
    <row r="23" spans="1:28" ht="24.9" customHeight="1" x14ac:dyDescent="0.3">
      <c r="A23" s="273"/>
      <c r="B23" s="273"/>
      <c r="C23" s="274" t="str">
        <f>IF(B23="","",VLOOKUP(U23,Kilpailijat!$A$11:$E$2015,5,0))</f>
        <v/>
      </c>
      <c r="D23" s="274"/>
      <c r="E23" s="274"/>
      <c r="F23" s="274"/>
      <c r="G23" s="204"/>
      <c r="H23" s="204"/>
      <c r="I23" s="204"/>
      <c r="J23" s="204"/>
      <c r="K23" s="204"/>
      <c r="L23" s="204"/>
      <c r="M23" s="274"/>
      <c r="N23" s="273"/>
      <c r="O23" s="273"/>
      <c r="P23" s="273"/>
      <c r="Q23" s="275" t="str">
        <f t="shared" si="0"/>
        <v/>
      </c>
      <c r="R23" s="274"/>
      <c r="S23" s="273"/>
      <c r="T23" s="276" t="str">
        <f t="shared" si="1"/>
        <v/>
      </c>
      <c r="U23" s="277" t="str">
        <f t="shared" si="2"/>
        <v>MoukariM</v>
      </c>
      <c r="V23" s="492"/>
      <c r="W23" s="283"/>
      <c r="X23" s="284"/>
      <c r="Y23" s="284"/>
      <c r="Z23" s="37"/>
      <c r="AA23" s="37"/>
      <c r="AB23" s="37"/>
    </row>
    <row r="24" spans="1:28" ht="24.9" customHeight="1" x14ac:dyDescent="0.3">
      <c r="A24" s="279"/>
      <c r="B24" s="279"/>
      <c r="C24" s="280" t="str">
        <f>IF(B24="","",VLOOKUP(U24,Kilpailijat!$A$11:$E$2015,5,0))</f>
        <v/>
      </c>
      <c r="D24" s="280"/>
      <c r="E24" s="280"/>
      <c r="F24" s="280"/>
      <c r="G24" s="204"/>
      <c r="H24" s="204"/>
      <c r="I24" s="204"/>
      <c r="J24" s="204"/>
      <c r="K24" s="204"/>
      <c r="L24" s="204"/>
      <c r="M24" s="280"/>
      <c r="N24" s="279"/>
      <c r="O24" s="279"/>
      <c r="P24" s="279"/>
      <c r="Q24" s="281" t="str">
        <f t="shared" si="0"/>
        <v/>
      </c>
      <c r="R24" s="280"/>
      <c r="S24" s="279"/>
      <c r="T24" s="282" t="str">
        <f t="shared" si="1"/>
        <v/>
      </c>
      <c r="U24" s="277" t="str">
        <f t="shared" si="2"/>
        <v>MoukariM</v>
      </c>
      <c r="V24" s="493"/>
      <c r="W24" s="283"/>
      <c r="X24" s="284"/>
      <c r="Y24" s="284"/>
      <c r="Z24" s="37"/>
      <c r="AA24" s="37"/>
      <c r="AB24" s="37"/>
    </row>
    <row r="25" spans="1:28" ht="24.9" customHeight="1" x14ac:dyDescent="0.3">
      <c r="A25" s="273"/>
      <c r="B25" s="273"/>
      <c r="C25" s="274" t="str">
        <f>IF(B25="","",VLOOKUP(U25,Kilpailijat!$A$11:$E$2015,5,0))</f>
        <v/>
      </c>
      <c r="D25" s="274"/>
      <c r="E25" s="274"/>
      <c r="F25" s="274"/>
      <c r="G25" s="204"/>
      <c r="H25" s="204"/>
      <c r="I25" s="204"/>
      <c r="J25" s="204"/>
      <c r="K25" s="204"/>
      <c r="L25" s="204"/>
      <c r="M25" s="274"/>
      <c r="N25" s="273"/>
      <c r="O25" s="273"/>
      <c r="P25" s="273"/>
      <c r="Q25" s="275" t="str">
        <f t="shared" si="0"/>
        <v/>
      </c>
      <c r="R25" s="274"/>
      <c r="S25" s="273"/>
      <c r="T25" s="276" t="str">
        <f t="shared" si="1"/>
        <v/>
      </c>
      <c r="U25" s="277" t="str">
        <f t="shared" si="2"/>
        <v>MoukariM</v>
      </c>
      <c r="V25" s="492"/>
      <c r="W25" s="283"/>
      <c r="X25" s="284"/>
      <c r="Y25" s="284"/>
      <c r="Z25" s="37"/>
      <c r="AA25" s="37"/>
      <c r="AB25" s="37"/>
    </row>
    <row r="26" spans="1:28" ht="24.9" customHeight="1" x14ac:dyDescent="0.3">
      <c r="A26" s="279"/>
      <c r="B26" s="279"/>
      <c r="C26" s="280" t="str">
        <f>IF(B26="","",VLOOKUP(U26,Kilpailijat!$A$11:$E$2015,5,0))</f>
        <v/>
      </c>
      <c r="D26" s="280"/>
      <c r="E26" s="280"/>
      <c r="F26" s="280"/>
      <c r="G26" s="204"/>
      <c r="H26" s="204"/>
      <c r="I26" s="204"/>
      <c r="J26" s="204"/>
      <c r="K26" s="204"/>
      <c r="L26" s="204"/>
      <c r="M26" s="280"/>
      <c r="N26" s="279"/>
      <c r="O26" s="279"/>
      <c r="P26" s="279"/>
      <c r="Q26" s="281" t="str">
        <f t="shared" si="0"/>
        <v/>
      </c>
      <c r="R26" s="280"/>
      <c r="S26" s="279"/>
      <c r="T26" s="282" t="str">
        <f t="shared" si="1"/>
        <v/>
      </c>
      <c r="U26" s="277" t="str">
        <f t="shared" si="2"/>
        <v>MoukariM</v>
      </c>
      <c r="V26" s="493"/>
      <c r="W26" s="283"/>
      <c r="X26" s="284"/>
      <c r="Y26" s="284"/>
      <c r="Z26" s="37"/>
      <c r="AA26" s="37"/>
      <c r="AB26" s="37"/>
    </row>
    <row r="27" spans="1:28" ht="24.9" customHeight="1" x14ac:dyDescent="0.3">
      <c r="A27" s="273"/>
      <c r="B27" s="273"/>
      <c r="C27" s="274" t="str">
        <f>IF(B27="","",VLOOKUP(U27,Kilpailijat!$A$11:$E$2015,5,0))</f>
        <v/>
      </c>
      <c r="D27" s="274"/>
      <c r="E27" s="274"/>
      <c r="F27" s="274"/>
      <c r="G27" s="204"/>
      <c r="H27" s="204"/>
      <c r="I27" s="204"/>
      <c r="J27" s="204"/>
      <c r="K27" s="204"/>
      <c r="L27" s="204"/>
      <c r="M27" s="274"/>
      <c r="N27" s="273"/>
      <c r="O27" s="273"/>
      <c r="P27" s="273"/>
      <c r="Q27" s="275" t="str">
        <f t="shared" si="0"/>
        <v/>
      </c>
      <c r="R27" s="274"/>
      <c r="S27" s="273"/>
      <c r="T27" s="276" t="str">
        <f t="shared" si="1"/>
        <v/>
      </c>
      <c r="U27" s="277" t="str">
        <f t="shared" si="2"/>
        <v>MoukariM</v>
      </c>
      <c r="V27" s="492"/>
      <c r="W27" s="283"/>
      <c r="X27" s="284"/>
      <c r="Y27" s="284"/>
      <c r="Z27" s="37"/>
      <c r="AA27" s="37"/>
      <c r="AB27" s="37"/>
    </row>
    <row r="28" spans="1:28" ht="24.9" customHeight="1" x14ac:dyDescent="0.3">
      <c r="A28" s="279"/>
      <c r="B28" s="279"/>
      <c r="C28" s="280" t="str">
        <f>IF(B28="","",VLOOKUP(U28,Kilpailijat!$A$11:$E$2015,5,0))</f>
        <v/>
      </c>
      <c r="D28" s="280"/>
      <c r="E28" s="280"/>
      <c r="F28" s="280"/>
      <c r="G28" s="204"/>
      <c r="H28" s="204"/>
      <c r="I28" s="204"/>
      <c r="J28" s="204"/>
      <c r="K28" s="204"/>
      <c r="L28" s="204"/>
      <c r="M28" s="280"/>
      <c r="N28" s="279"/>
      <c r="O28" s="279"/>
      <c r="P28" s="279"/>
      <c r="Q28" s="281" t="str">
        <f t="shared" si="0"/>
        <v/>
      </c>
      <c r="R28" s="280"/>
      <c r="S28" s="279"/>
      <c r="T28" s="282" t="str">
        <f t="shared" si="1"/>
        <v/>
      </c>
      <c r="U28" s="277" t="str">
        <f t="shared" si="2"/>
        <v>MoukariM</v>
      </c>
      <c r="V28" s="493"/>
      <c r="W28" s="283"/>
      <c r="X28" s="284"/>
      <c r="Y28" s="284"/>
      <c r="Z28" s="37"/>
      <c r="AA28" s="37"/>
      <c r="AB28" s="37"/>
    </row>
    <row r="29" spans="1:28" ht="24.9" customHeight="1" x14ac:dyDescent="0.3">
      <c r="A29" s="273"/>
      <c r="B29" s="273"/>
      <c r="C29" s="274" t="str">
        <f>IF(B29="","",VLOOKUP(U29,Kilpailijat!$A$11:$E$2015,5,0))</f>
        <v/>
      </c>
      <c r="D29" s="274"/>
      <c r="E29" s="274"/>
      <c r="F29" s="274"/>
      <c r="G29" s="204"/>
      <c r="H29" s="204"/>
      <c r="I29" s="204"/>
      <c r="J29" s="204"/>
      <c r="K29" s="204"/>
      <c r="L29" s="204"/>
      <c r="M29" s="274"/>
      <c r="N29" s="273"/>
      <c r="O29" s="273"/>
      <c r="P29" s="273"/>
      <c r="Q29" s="275" t="str">
        <f t="shared" si="0"/>
        <v/>
      </c>
      <c r="R29" s="274"/>
      <c r="S29" s="273"/>
      <c r="T29" s="276" t="str">
        <f t="shared" si="1"/>
        <v/>
      </c>
      <c r="U29" s="277" t="str">
        <f t="shared" si="2"/>
        <v>MoukariM</v>
      </c>
      <c r="V29" s="492"/>
      <c r="W29" s="283"/>
      <c r="X29" s="284"/>
      <c r="Y29" s="284"/>
      <c r="Z29" s="37"/>
      <c r="AA29" s="37"/>
      <c r="AB29" s="37"/>
    </row>
    <row r="30" spans="1:28" ht="24.9" customHeight="1" x14ac:dyDescent="0.3">
      <c r="A30" s="279"/>
      <c r="B30" s="279"/>
      <c r="C30" s="280" t="str">
        <f>IF(B30="","",VLOOKUP(U30,Kilpailijat!$A$11:$E$2015,5,0))</f>
        <v/>
      </c>
      <c r="D30" s="280"/>
      <c r="E30" s="280"/>
      <c r="F30" s="280"/>
      <c r="G30" s="204"/>
      <c r="H30" s="204"/>
      <c r="I30" s="204"/>
      <c r="J30" s="204"/>
      <c r="K30" s="204"/>
      <c r="L30" s="204"/>
      <c r="M30" s="280"/>
      <c r="N30" s="279"/>
      <c r="O30" s="279"/>
      <c r="P30" s="279"/>
      <c r="Q30" s="281" t="str">
        <f t="shared" si="0"/>
        <v/>
      </c>
      <c r="R30" s="280"/>
      <c r="S30" s="279"/>
      <c r="T30" s="282" t="str">
        <f t="shared" si="1"/>
        <v/>
      </c>
      <c r="U30" s="277" t="str">
        <f t="shared" si="2"/>
        <v>MoukariM</v>
      </c>
      <c r="V30" s="493"/>
      <c r="W30" s="283"/>
      <c r="X30" s="284"/>
      <c r="Y30" s="284"/>
      <c r="Z30" s="37"/>
      <c r="AA30" s="37"/>
      <c r="AB30" s="37"/>
    </row>
    <row r="31" spans="1:28" ht="24.9" customHeight="1" x14ac:dyDescent="0.3">
      <c r="A31" s="273"/>
      <c r="B31" s="273"/>
      <c r="C31" s="274" t="str">
        <f>IF(B31="","",VLOOKUP(U31,Kilpailijat!$A$11:$E$2015,5,0))</f>
        <v/>
      </c>
      <c r="D31" s="274"/>
      <c r="E31" s="274"/>
      <c r="F31" s="274"/>
      <c r="G31" s="204"/>
      <c r="H31" s="204"/>
      <c r="I31" s="204"/>
      <c r="J31" s="204"/>
      <c r="K31" s="204"/>
      <c r="L31" s="204"/>
      <c r="M31" s="274"/>
      <c r="N31" s="273"/>
      <c r="O31" s="273"/>
      <c r="P31" s="273"/>
      <c r="Q31" s="275" t="str">
        <f t="shared" si="0"/>
        <v/>
      </c>
      <c r="R31" s="274"/>
      <c r="S31" s="273"/>
      <c r="T31" s="276" t="str">
        <f t="shared" si="1"/>
        <v/>
      </c>
      <c r="U31" s="277" t="str">
        <f t="shared" si="2"/>
        <v>MoukariM</v>
      </c>
      <c r="V31" s="492"/>
      <c r="W31" s="283"/>
      <c r="X31" s="284"/>
      <c r="Y31" s="284"/>
      <c r="Z31" s="37"/>
      <c r="AA31" s="37"/>
      <c r="AB31" s="37"/>
    </row>
    <row r="32" spans="1:28" ht="24.9" customHeight="1" x14ac:dyDescent="0.3">
      <c r="A32" s="279"/>
      <c r="B32" s="279"/>
      <c r="C32" s="280" t="str">
        <f>IF(B32="","",VLOOKUP(U32,Kilpailijat!$A$11:$E$2015,5,0))</f>
        <v/>
      </c>
      <c r="D32" s="280"/>
      <c r="E32" s="280"/>
      <c r="F32" s="280"/>
      <c r="G32" s="204"/>
      <c r="H32" s="204"/>
      <c r="I32" s="204"/>
      <c r="J32" s="204"/>
      <c r="K32" s="204"/>
      <c r="L32" s="204"/>
      <c r="M32" s="280"/>
      <c r="N32" s="279"/>
      <c r="O32" s="279"/>
      <c r="P32" s="279"/>
      <c r="Q32" s="281" t="str">
        <f t="shared" si="0"/>
        <v/>
      </c>
      <c r="R32" s="280"/>
      <c r="S32" s="279"/>
      <c r="T32" s="282" t="str">
        <f t="shared" si="1"/>
        <v/>
      </c>
      <c r="U32" s="277" t="str">
        <f t="shared" si="2"/>
        <v>MoukariM</v>
      </c>
      <c r="V32" s="493"/>
      <c r="W32" s="283"/>
      <c r="X32" s="284"/>
      <c r="Y32" s="284"/>
      <c r="Z32" s="37"/>
      <c r="AA32" s="37"/>
      <c r="AB32" s="37"/>
    </row>
    <row r="33" spans="1:28" ht="24.9" customHeight="1" x14ac:dyDescent="0.3">
      <c r="A33" s="273"/>
      <c r="B33" s="273"/>
      <c r="C33" s="274" t="str">
        <f>IF(B33="","",VLOOKUP(U33,Kilpailijat!$A$11:$E$2015,5,0))</f>
        <v/>
      </c>
      <c r="D33" s="274"/>
      <c r="E33" s="274"/>
      <c r="F33" s="274"/>
      <c r="G33" s="204"/>
      <c r="H33" s="204"/>
      <c r="I33" s="204"/>
      <c r="J33" s="204"/>
      <c r="K33" s="204"/>
      <c r="L33" s="204"/>
      <c r="M33" s="274"/>
      <c r="N33" s="273"/>
      <c r="O33" s="273"/>
      <c r="P33" s="273"/>
      <c r="Q33" s="275" t="str">
        <f t="shared" si="0"/>
        <v/>
      </c>
      <c r="R33" s="274"/>
      <c r="S33" s="273"/>
      <c r="T33" s="276" t="str">
        <f t="shared" si="1"/>
        <v/>
      </c>
      <c r="U33" s="277" t="str">
        <f t="shared" si="2"/>
        <v>MoukariM</v>
      </c>
      <c r="V33" s="492"/>
      <c r="W33" s="283"/>
      <c r="X33" s="284"/>
      <c r="Y33" s="284"/>
      <c r="Z33" s="37"/>
      <c r="AA33" s="37"/>
      <c r="AB33" s="37"/>
    </row>
    <row r="34" spans="1:28" ht="24.9" customHeight="1" x14ac:dyDescent="0.3">
      <c r="A34" s="279"/>
      <c r="B34" s="279"/>
      <c r="C34" s="280" t="str">
        <f>IF(B34="","",VLOOKUP(U34,Kilpailijat!$A$11:$E$2015,5,0))</f>
        <v/>
      </c>
      <c r="D34" s="280"/>
      <c r="E34" s="280"/>
      <c r="F34" s="280"/>
      <c r="G34" s="204"/>
      <c r="H34" s="204"/>
      <c r="I34" s="204"/>
      <c r="J34" s="204"/>
      <c r="K34" s="204"/>
      <c r="L34" s="204"/>
      <c r="M34" s="280"/>
      <c r="N34" s="279"/>
      <c r="O34" s="279"/>
      <c r="P34" s="279"/>
      <c r="Q34" s="281" t="str">
        <f t="shared" si="0"/>
        <v/>
      </c>
      <c r="R34" s="280"/>
      <c r="S34" s="279"/>
      <c r="T34" s="282" t="str">
        <f t="shared" si="1"/>
        <v/>
      </c>
      <c r="U34" s="277" t="str">
        <f t="shared" si="2"/>
        <v>MoukariM</v>
      </c>
      <c r="V34" s="493"/>
      <c r="W34" s="283"/>
      <c r="X34" s="284"/>
      <c r="Y34" s="284"/>
      <c r="Z34" s="37"/>
      <c r="AA34" s="37"/>
      <c r="AB34" s="37"/>
    </row>
    <row r="35" spans="1:28" ht="24.9" customHeight="1" x14ac:dyDescent="0.3">
      <c r="A35" s="273"/>
      <c r="B35" s="273"/>
      <c r="C35" s="274" t="str">
        <f>IF(B35="","",VLOOKUP(U35,Kilpailijat!$A$11:$E$2015,5,0))</f>
        <v/>
      </c>
      <c r="D35" s="274"/>
      <c r="E35" s="274"/>
      <c r="F35" s="274"/>
      <c r="G35" s="204"/>
      <c r="H35" s="204"/>
      <c r="I35" s="204"/>
      <c r="J35" s="204"/>
      <c r="K35" s="204"/>
      <c r="L35" s="204"/>
      <c r="M35" s="274"/>
      <c r="N35" s="273"/>
      <c r="O35" s="273"/>
      <c r="P35" s="273"/>
      <c r="Q35" s="275" t="str">
        <f t="shared" si="0"/>
        <v/>
      </c>
      <c r="R35" s="274"/>
      <c r="S35" s="273"/>
      <c r="T35" s="276" t="str">
        <f t="shared" si="1"/>
        <v/>
      </c>
      <c r="U35" s="277" t="str">
        <f t="shared" si="2"/>
        <v>MoukariM</v>
      </c>
      <c r="V35" s="492"/>
      <c r="W35" s="283"/>
      <c r="X35" s="284"/>
      <c r="Y35" s="284"/>
      <c r="Z35" s="37"/>
      <c r="AA35" s="37"/>
      <c r="AB35" s="37"/>
    </row>
    <row r="36" spans="1:28" ht="24.9" customHeight="1" x14ac:dyDescent="0.3">
      <c r="A36" s="279"/>
      <c r="B36" s="279"/>
      <c r="C36" s="280" t="str">
        <f>IF(B36="","",VLOOKUP(U36,Kilpailijat!$A$11:$E$2015,5,0))</f>
        <v/>
      </c>
      <c r="D36" s="280"/>
      <c r="E36" s="280"/>
      <c r="F36" s="280"/>
      <c r="G36" s="204"/>
      <c r="H36" s="204"/>
      <c r="I36" s="204"/>
      <c r="J36" s="204"/>
      <c r="K36" s="204"/>
      <c r="L36" s="204"/>
      <c r="M36" s="280"/>
      <c r="N36" s="279"/>
      <c r="O36" s="279"/>
      <c r="P36" s="279"/>
      <c r="Q36" s="281" t="str">
        <f t="shared" si="0"/>
        <v/>
      </c>
      <c r="R36" s="280"/>
      <c r="S36" s="279"/>
      <c r="T36" s="282" t="str">
        <f t="shared" si="1"/>
        <v/>
      </c>
      <c r="U36" s="277" t="str">
        <f t="shared" si="2"/>
        <v>MoukariM</v>
      </c>
      <c r="V36" s="493"/>
      <c r="W36" s="283"/>
      <c r="X36" s="284"/>
      <c r="Y36" s="284"/>
      <c r="Z36" s="37"/>
      <c r="AA36" s="37"/>
      <c r="AB36" s="37"/>
    </row>
    <row r="37" spans="1:28" ht="24.9" customHeight="1" x14ac:dyDescent="0.3">
      <c r="A37" s="273"/>
      <c r="B37" s="273"/>
      <c r="C37" s="274" t="str">
        <f>IF(B37="","",VLOOKUP(U37,Kilpailijat!$A$11:$E$2015,5,0))</f>
        <v/>
      </c>
      <c r="D37" s="274"/>
      <c r="E37" s="274"/>
      <c r="F37" s="274"/>
      <c r="G37" s="204"/>
      <c r="H37" s="204"/>
      <c r="I37" s="204"/>
      <c r="J37" s="204"/>
      <c r="K37" s="204"/>
      <c r="L37" s="204"/>
      <c r="M37" s="274"/>
      <c r="N37" s="273"/>
      <c r="O37" s="273"/>
      <c r="P37" s="273"/>
      <c r="Q37" s="275" t="str">
        <f t="shared" si="0"/>
        <v/>
      </c>
      <c r="R37" s="274"/>
      <c r="S37" s="273"/>
      <c r="T37" s="276" t="str">
        <f t="shared" si="1"/>
        <v/>
      </c>
      <c r="U37" s="277" t="str">
        <f t="shared" si="2"/>
        <v>MoukariM</v>
      </c>
      <c r="V37" s="492"/>
      <c r="W37" s="283"/>
      <c r="X37" s="284"/>
      <c r="Y37" s="284"/>
      <c r="Z37" s="37"/>
      <c r="AA37" s="37"/>
      <c r="AB37" s="37"/>
    </row>
    <row r="38" spans="1:28" ht="24.9" customHeight="1" x14ac:dyDescent="0.3">
      <c r="A38" s="279"/>
      <c r="B38" s="279"/>
      <c r="C38" s="280" t="str">
        <f>IF(B38="","",VLOOKUP(U38,Kilpailijat!$A$11:$E$2015,5,0))</f>
        <v/>
      </c>
      <c r="D38" s="280"/>
      <c r="E38" s="280"/>
      <c r="F38" s="280"/>
      <c r="G38" s="204"/>
      <c r="H38" s="204"/>
      <c r="I38" s="204"/>
      <c r="J38" s="204"/>
      <c r="K38" s="204"/>
      <c r="L38" s="204"/>
      <c r="M38" s="280"/>
      <c r="N38" s="279"/>
      <c r="O38" s="279"/>
      <c r="P38" s="279"/>
      <c r="Q38" s="281" t="str">
        <f t="shared" si="0"/>
        <v/>
      </c>
      <c r="R38" s="280"/>
      <c r="S38" s="279"/>
      <c r="T38" s="282" t="str">
        <f t="shared" si="1"/>
        <v/>
      </c>
      <c r="U38" s="277" t="str">
        <f t="shared" si="2"/>
        <v>MoukariM</v>
      </c>
      <c r="V38" s="493"/>
      <c r="W38" s="283"/>
      <c r="X38" s="284"/>
      <c r="Y38" s="284"/>
      <c r="Z38" s="37"/>
      <c r="AA38" s="37"/>
      <c r="AB38" s="37"/>
    </row>
    <row r="39" spans="1:28" ht="24.9" customHeight="1" x14ac:dyDescent="0.3">
      <c r="A39" s="273"/>
      <c r="B39" s="273"/>
      <c r="C39" s="274" t="str">
        <f>IF(B39="","",VLOOKUP(U39,Kilpailijat!$A$11:$E$2015,5,0))</f>
        <v/>
      </c>
      <c r="D39" s="274"/>
      <c r="E39" s="274"/>
      <c r="F39" s="274"/>
      <c r="G39" s="204"/>
      <c r="H39" s="204"/>
      <c r="I39" s="204"/>
      <c r="J39" s="204"/>
      <c r="K39" s="204"/>
      <c r="L39" s="204"/>
      <c r="M39" s="274"/>
      <c r="N39" s="273"/>
      <c r="O39" s="273"/>
      <c r="P39" s="273"/>
      <c r="Q39" s="275" t="str">
        <f t="shared" ref="Q39:Q56" si="3">IF(P39="","",VLOOKUP(P39,$AA$7:$AB$13,2,0))</f>
        <v/>
      </c>
      <c r="R39" s="274"/>
      <c r="S39" s="273"/>
      <c r="T39" s="276" t="str">
        <f t="shared" ref="T39:T56" si="4">IF(S39="","",VLOOKUP(S39,$X$7:$Y$22,2,0))</f>
        <v/>
      </c>
      <c r="U39" s="277" t="str">
        <f t="shared" ref="U39:U56" si="5">$C$3&amp;$D$4&amp;B39</f>
        <v>MoukariM</v>
      </c>
      <c r="V39" s="492"/>
      <c r="W39" s="283"/>
      <c r="X39" s="284"/>
      <c r="Y39" s="284"/>
      <c r="Z39" s="37"/>
      <c r="AA39" s="37"/>
      <c r="AB39" s="37"/>
    </row>
    <row r="40" spans="1:28" ht="24.9" customHeight="1" x14ac:dyDescent="0.3">
      <c r="A40" s="279"/>
      <c r="B40" s="279"/>
      <c r="C40" s="280" t="str">
        <f>IF(B40="","",VLOOKUP(U40,Kilpailijat!$A$11:$E$2015,5,0))</f>
        <v/>
      </c>
      <c r="D40" s="280"/>
      <c r="E40" s="280"/>
      <c r="F40" s="280"/>
      <c r="G40" s="204"/>
      <c r="H40" s="204"/>
      <c r="I40" s="204"/>
      <c r="J40" s="204"/>
      <c r="K40" s="204"/>
      <c r="L40" s="204"/>
      <c r="M40" s="280"/>
      <c r="N40" s="279"/>
      <c r="O40" s="279"/>
      <c r="P40" s="279"/>
      <c r="Q40" s="281" t="str">
        <f t="shared" si="3"/>
        <v/>
      </c>
      <c r="R40" s="280"/>
      <c r="S40" s="279"/>
      <c r="T40" s="282" t="str">
        <f t="shared" si="4"/>
        <v/>
      </c>
      <c r="U40" s="277" t="str">
        <f t="shared" si="5"/>
        <v>MoukariM</v>
      </c>
      <c r="V40" s="493"/>
      <c r="W40" s="283"/>
      <c r="X40" s="284"/>
      <c r="Y40" s="284"/>
      <c r="Z40" s="37"/>
      <c r="AA40" s="37"/>
      <c r="AB40" s="37"/>
    </row>
    <row r="41" spans="1:28" ht="24.9" customHeight="1" x14ac:dyDescent="0.3">
      <c r="A41" s="273"/>
      <c r="B41" s="273"/>
      <c r="C41" s="274" t="str">
        <f>IF(B41="","",VLOOKUP(U41,Kilpailijat!$A$11:$E$2015,5,0))</f>
        <v/>
      </c>
      <c r="D41" s="274"/>
      <c r="E41" s="274"/>
      <c r="F41" s="274"/>
      <c r="G41" s="204"/>
      <c r="H41" s="204"/>
      <c r="I41" s="204"/>
      <c r="J41" s="204"/>
      <c r="K41" s="204"/>
      <c r="L41" s="204"/>
      <c r="M41" s="274"/>
      <c r="N41" s="273"/>
      <c r="O41" s="273"/>
      <c r="P41" s="273"/>
      <c r="Q41" s="275" t="str">
        <f t="shared" si="3"/>
        <v/>
      </c>
      <c r="R41" s="274"/>
      <c r="S41" s="273"/>
      <c r="T41" s="276" t="str">
        <f t="shared" si="4"/>
        <v/>
      </c>
      <c r="U41" s="277" t="str">
        <f t="shared" si="5"/>
        <v>MoukariM</v>
      </c>
      <c r="V41" s="492"/>
      <c r="W41" s="283"/>
      <c r="X41" s="284"/>
      <c r="Y41" s="284"/>
      <c r="Z41" s="37"/>
      <c r="AA41" s="37"/>
      <c r="AB41" s="37"/>
    </row>
    <row r="42" spans="1:28" ht="24.9" customHeight="1" x14ac:dyDescent="0.3">
      <c r="A42" s="279"/>
      <c r="B42" s="279"/>
      <c r="C42" s="280" t="str">
        <f>IF(B42="","",VLOOKUP(U42,Kilpailijat!$A$11:$E$2015,5,0))</f>
        <v/>
      </c>
      <c r="D42" s="280"/>
      <c r="E42" s="280"/>
      <c r="F42" s="280"/>
      <c r="G42" s="204"/>
      <c r="H42" s="204"/>
      <c r="I42" s="204"/>
      <c r="J42" s="204"/>
      <c r="K42" s="204"/>
      <c r="L42" s="204"/>
      <c r="M42" s="280"/>
      <c r="N42" s="279"/>
      <c r="O42" s="279"/>
      <c r="P42" s="279"/>
      <c r="Q42" s="281" t="str">
        <f t="shared" si="3"/>
        <v/>
      </c>
      <c r="R42" s="280"/>
      <c r="S42" s="279"/>
      <c r="T42" s="282" t="str">
        <f t="shared" si="4"/>
        <v/>
      </c>
      <c r="U42" s="277" t="str">
        <f t="shared" si="5"/>
        <v>MoukariM</v>
      </c>
      <c r="V42" s="493"/>
      <c r="W42" s="283"/>
      <c r="X42" s="284"/>
      <c r="Y42" s="284"/>
      <c r="Z42" s="37"/>
      <c r="AA42" s="37"/>
      <c r="AB42" s="37"/>
    </row>
    <row r="43" spans="1:28" ht="24.9" customHeight="1" x14ac:dyDescent="0.3">
      <c r="A43" s="273"/>
      <c r="B43" s="273"/>
      <c r="C43" s="274" t="str">
        <f>IF(B43="","",VLOOKUP(U43,Kilpailijat!$A$11:$E$2015,5,0))</f>
        <v/>
      </c>
      <c r="D43" s="274"/>
      <c r="E43" s="274"/>
      <c r="F43" s="274"/>
      <c r="G43" s="204"/>
      <c r="H43" s="204"/>
      <c r="I43" s="204"/>
      <c r="J43" s="204"/>
      <c r="K43" s="204"/>
      <c r="L43" s="204"/>
      <c r="M43" s="274"/>
      <c r="N43" s="273"/>
      <c r="O43" s="273"/>
      <c r="P43" s="273"/>
      <c r="Q43" s="275" t="str">
        <f t="shared" si="3"/>
        <v/>
      </c>
      <c r="R43" s="274"/>
      <c r="S43" s="273"/>
      <c r="T43" s="276" t="str">
        <f t="shared" si="4"/>
        <v/>
      </c>
      <c r="U43" s="277" t="str">
        <f t="shared" si="5"/>
        <v>MoukariM</v>
      </c>
      <c r="V43" s="492"/>
      <c r="W43" s="283"/>
      <c r="X43" s="284"/>
      <c r="Y43" s="284"/>
      <c r="Z43" s="37"/>
      <c r="AA43" s="37"/>
      <c r="AB43" s="37"/>
    </row>
    <row r="44" spans="1:28" ht="24.9" customHeight="1" x14ac:dyDescent="0.3">
      <c r="A44" s="279"/>
      <c r="B44" s="279"/>
      <c r="C44" s="280" t="str">
        <f>IF(B44="","",VLOOKUP(U44,Kilpailijat!$A$11:$E$2015,5,0))</f>
        <v/>
      </c>
      <c r="D44" s="280"/>
      <c r="E44" s="280"/>
      <c r="F44" s="280"/>
      <c r="G44" s="204"/>
      <c r="H44" s="204"/>
      <c r="I44" s="204"/>
      <c r="J44" s="204"/>
      <c r="K44" s="204"/>
      <c r="L44" s="204"/>
      <c r="M44" s="280"/>
      <c r="N44" s="279"/>
      <c r="O44" s="279"/>
      <c r="P44" s="279"/>
      <c r="Q44" s="281" t="str">
        <f t="shared" si="3"/>
        <v/>
      </c>
      <c r="R44" s="280"/>
      <c r="S44" s="279"/>
      <c r="T44" s="282" t="str">
        <f t="shared" si="4"/>
        <v/>
      </c>
      <c r="U44" s="277" t="str">
        <f t="shared" si="5"/>
        <v>MoukariM</v>
      </c>
      <c r="V44" s="493"/>
      <c r="W44" s="283"/>
      <c r="X44" s="284"/>
      <c r="Y44" s="284"/>
      <c r="Z44" s="37"/>
      <c r="AA44" s="37"/>
      <c r="AB44" s="37"/>
    </row>
    <row r="45" spans="1:28" ht="24.9" customHeight="1" x14ac:dyDescent="0.3">
      <c r="A45" s="273"/>
      <c r="B45" s="273"/>
      <c r="C45" s="274" t="str">
        <f>IF(B45="","",VLOOKUP(U45,Kilpailijat!$A$11:$E$2015,5,0))</f>
        <v/>
      </c>
      <c r="D45" s="274"/>
      <c r="E45" s="274"/>
      <c r="F45" s="274"/>
      <c r="G45" s="204"/>
      <c r="H45" s="204"/>
      <c r="I45" s="204"/>
      <c r="J45" s="204"/>
      <c r="K45" s="204"/>
      <c r="L45" s="204"/>
      <c r="M45" s="274"/>
      <c r="N45" s="273"/>
      <c r="O45" s="273"/>
      <c r="P45" s="273"/>
      <c r="Q45" s="275" t="str">
        <f t="shared" si="3"/>
        <v/>
      </c>
      <c r="R45" s="274"/>
      <c r="S45" s="273"/>
      <c r="T45" s="276" t="str">
        <f t="shared" si="4"/>
        <v/>
      </c>
      <c r="U45" s="277" t="str">
        <f t="shared" si="5"/>
        <v>MoukariM</v>
      </c>
      <c r="V45" s="492"/>
      <c r="W45" s="283"/>
      <c r="X45" s="284"/>
      <c r="Y45" s="284"/>
      <c r="Z45" s="37"/>
      <c r="AA45" s="37"/>
      <c r="AB45" s="37"/>
    </row>
    <row r="46" spans="1:28" ht="24.9" customHeight="1" x14ac:dyDescent="0.3">
      <c r="A46" s="279"/>
      <c r="B46" s="279"/>
      <c r="C46" s="280" t="str">
        <f>IF(B46="","",VLOOKUP(U46,Kilpailijat!$A$11:$E$2015,5,0))</f>
        <v/>
      </c>
      <c r="D46" s="280"/>
      <c r="E46" s="280"/>
      <c r="F46" s="280"/>
      <c r="G46" s="204"/>
      <c r="H46" s="204"/>
      <c r="I46" s="204"/>
      <c r="J46" s="204"/>
      <c r="K46" s="204"/>
      <c r="L46" s="204"/>
      <c r="M46" s="280"/>
      <c r="N46" s="279"/>
      <c r="O46" s="279"/>
      <c r="P46" s="279"/>
      <c r="Q46" s="281" t="str">
        <f t="shared" si="3"/>
        <v/>
      </c>
      <c r="R46" s="280"/>
      <c r="S46" s="279"/>
      <c r="T46" s="282" t="str">
        <f t="shared" si="4"/>
        <v/>
      </c>
      <c r="U46" s="277" t="str">
        <f t="shared" si="5"/>
        <v>MoukariM</v>
      </c>
      <c r="V46" s="493"/>
      <c r="W46" s="283"/>
      <c r="X46" s="284"/>
      <c r="Y46" s="284"/>
      <c r="Z46" s="37"/>
      <c r="AA46" s="37"/>
      <c r="AB46" s="37"/>
    </row>
    <row r="47" spans="1:28" ht="24.9" customHeight="1" x14ac:dyDescent="0.3">
      <c r="A47" s="273"/>
      <c r="B47" s="273"/>
      <c r="C47" s="274" t="str">
        <f>IF(B47="","",VLOOKUP(U47,Kilpailijat!$A$11:$E$2015,5,0))</f>
        <v/>
      </c>
      <c r="D47" s="274"/>
      <c r="E47" s="274"/>
      <c r="F47" s="274"/>
      <c r="G47" s="204"/>
      <c r="H47" s="204"/>
      <c r="I47" s="204"/>
      <c r="J47" s="204"/>
      <c r="K47" s="204"/>
      <c r="L47" s="204"/>
      <c r="M47" s="274"/>
      <c r="N47" s="273"/>
      <c r="O47" s="273"/>
      <c r="P47" s="273"/>
      <c r="Q47" s="275" t="str">
        <f t="shared" si="3"/>
        <v/>
      </c>
      <c r="R47" s="274"/>
      <c r="S47" s="273"/>
      <c r="T47" s="276" t="str">
        <f t="shared" si="4"/>
        <v/>
      </c>
      <c r="U47" s="277" t="str">
        <f t="shared" si="5"/>
        <v>MoukariM</v>
      </c>
      <c r="V47" s="492"/>
      <c r="W47" s="283"/>
      <c r="X47" s="284"/>
      <c r="Y47" s="284"/>
      <c r="Z47" s="37"/>
      <c r="AA47" s="37"/>
      <c r="AB47" s="37"/>
    </row>
    <row r="48" spans="1:28" ht="24.9" customHeight="1" x14ac:dyDescent="0.3">
      <c r="A48" s="279"/>
      <c r="B48" s="279"/>
      <c r="C48" s="280" t="str">
        <f>IF(B48="","",VLOOKUP(U48,Kilpailijat!$A$11:$E$2015,5,0))</f>
        <v/>
      </c>
      <c r="D48" s="280"/>
      <c r="E48" s="280"/>
      <c r="F48" s="280"/>
      <c r="G48" s="204"/>
      <c r="H48" s="204"/>
      <c r="I48" s="204"/>
      <c r="J48" s="204"/>
      <c r="K48" s="204"/>
      <c r="L48" s="204"/>
      <c r="M48" s="280"/>
      <c r="N48" s="279"/>
      <c r="O48" s="279"/>
      <c r="P48" s="279"/>
      <c r="Q48" s="281" t="str">
        <f t="shared" si="3"/>
        <v/>
      </c>
      <c r="R48" s="280"/>
      <c r="S48" s="279"/>
      <c r="T48" s="282" t="str">
        <f t="shared" si="4"/>
        <v/>
      </c>
      <c r="U48" s="277" t="str">
        <f t="shared" si="5"/>
        <v>MoukariM</v>
      </c>
      <c r="V48" s="493"/>
      <c r="W48" s="283"/>
      <c r="X48" s="284"/>
      <c r="Y48" s="284"/>
      <c r="Z48" s="37"/>
      <c r="AA48" s="37"/>
      <c r="AB48" s="37"/>
    </row>
    <row r="49" spans="1:28" ht="24.9" customHeight="1" x14ac:dyDescent="0.3">
      <c r="A49" s="273"/>
      <c r="B49" s="273"/>
      <c r="C49" s="274" t="str">
        <f>IF(B49="","",VLOOKUP(U49,Kilpailijat!$A$11:$E$2015,5,0))</f>
        <v/>
      </c>
      <c r="D49" s="274"/>
      <c r="E49" s="274"/>
      <c r="F49" s="274"/>
      <c r="G49" s="204"/>
      <c r="H49" s="204"/>
      <c r="I49" s="204"/>
      <c r="J49" s="204"/>
      <c r="K49" s="204"/>
      <c r="L49" s="204"/>
      <c r="M49" s="274"/>
      <c r="N49" s="273"/>
      <c r="O49" s="273"/>
      <c r="P49" s="273"/>
      <c r="Q49" s="275" t="str">
        <f t="shared" si="3"/>
        <v/>
      </c>
      <c r="R49" s="274"/>
      <c r="S49" s="273"/>
      <c r="T49" s="276" t="str">
        <f t="shared" si="4"/>
        <v/>
      </c>
      <c r="U49" s="277" t="str">
        <f t="shared" si="5"/>
        <v>MoukariM</v>
      </c>
      <c r="V49" s="492"/>
      <c r="W49" s="283"/>
      <c r="X49" s="284"/>
      <c r="Y49" s="284"/>
      <c r="Z49" s="37"/>
      <c r="AA49" s="37"/>
      <c r="AB49" s="37"/>
    </row>
    <row r="50" spans="1:28" ht="24.9" customHeight="1" x14ac:dyDescent="0.3">
      <c r="A50" s="279"/>
      <c r="B50" s="279"/>
      <c r="C50" s="280" t="str">
        <f>IF(B50="","",VLOOKUP(U50,Kilpailijat!$A$11:$E$2015,5,0))</f>
        <v/>
      </c>
      <c r="D50" s="280"/>
      <c r="E50" s="280"/>
      <c r="F50" s="280"/>
      <c r="G50" s="204"/>
      <c r="H50" s="204"/>
      <c r="I50" s="204"/>
      <c r="J50" s="204"/>
      <c r="K50" s="204"/>
      <c r="L50" s="204"/>
      <c r="M50" s="280"/>
      <c r="N50" s="279"/>
      <c r="O50" s="279"/>
      <c r="P50" s="279"/>
      <c r="Q50" s="281" t="str">
        <f t="shared" si="3"/>
        <v/>
      </c>
      <c r="R50" s="280"/>
      <c r="S50" s="279"/>
      <c r="T50" s="282" t="str">
        <f t="shared" si="4"/>
        <v/>
      </c>
      <c r="U50" s="277" t="str">
        <f t="shared" si="5"/>
        <v>MoukariM</v>
      </c>
      <c r="V50" s="493"/>
      <c r="W50" s="283"/>
      <c r="X50" s="284"/>
      <c r="Y50" s="284"/>
      <c r="Z50" s="37"/>
      <c r="AA50" s="37"/>
      <c r="AB50" s="37"/>
    </row>
    <row r="51" spans="1:28" ht="24.9" customHeight="1" x14ac:dyDescent="0.3">
      <c r="A51" s="273"/>
      <c r="B51" s="273"/>
      <c r="C51" s="274" t="str">
        <f>IF(B51="","",VLOOKUP(U51,Kilpailijat!$A$11:$E$2015,5,0))</f>
        <v/>
      </c>
      <c r="D51" s="274"/>
      <c r="E51" s="274"/>
      <c r="F51" s="274"/>
      <c r="G51" s="204"/>
      <c r="H51" s="204"/>
      <c r="I51" s="204"/>
      <c r="J51" s="204"/>
      <c r="K51" s="204"/>
      <c r="L51" s="204"/>
      <c r="M51" s="274"/>
      <c r="N51" s="273"/>
      <c r="O51" s="273"/>
      <c r="P51" s="273"/>
      <c r="Q51" s="275" t="str">
        <f t="shared" si="3"/>
        <v/>
      </c>
      <c r="R51" s="274"/>
      <c r="S51" s="273"/>
      <c r="T51" s="276" t="str">
        <f t="shared" si="4"/>
        <v/>
      </c>
      <c r="U51" s="277" t="str">
        <f t="shared" si="5"/>
        <v>MoukariM</v>
      </c>
      <c r="V51" s="492"/>
      <c r="W51" s="283"/>
      <c r="X51" s="284"/>
      <c r="Y51" s="284"/>
      <c r="Z51" s="37"/>
      <c r="AA51" s="37"/>
      <c r="AB51" s="37"/>
    </row>
    <row r="52" spans="1:28" ht="24.9" customHeight="1" x14ac:dyDescent="0.3">
      <c r="A52" s="279"/>
      <c r="B52" s="279"/>
      <c r="C52" s="280" t="str">
        <f>IF(B52="","",VLOOKUP(U52,Kilpailijat!$A$11:$E$2015,5,0))</f>
        <v/>
      </c>
      <c r="D52" s="280"/>
      <c r="E52" s="280"/>
      <c r="F52" s="280"/>
      <c r="G52" s="204"/>
      <c r="H52" s="204"/>
      <c r="I52" s="204"/>
      <c r="J52" s="204"/>
      <c r="K52" s="204"/>
      <c r="L52" s="204"/>
      <c r="M52" s="280"/>
      <c r="N52" s="279"/>
      <c r="O52" s="279"/>
      <c r="P52" s="279"/>
      <c r="Q52" s="281" t="str">
        <f t="shared" si="3"/>
        <v/>
      </c>
      <c r="R52" s="280"/>
      <c r="S52" s="279"/>
      <c r="T52" s="282" t="str">
        <f t="shared" si="4"/>
        <v/>
      </c>
      <c r="U52" s="277" t="str">
        <f t="shared" si="5"/>
        <v>MoukariM</v>
      </c>
      <c r="V52" s="493"/>
      <c r="W52" s="283"/>
      <c r="X52" s="284"/>
      <c r="Y52" s="284"/>
      <c r="Z52" s="37"/>
      <c r="AA52" s="37"/>
      <c r="AB52" s="37"/>
    </row>
    <row r="53" spans="1:28" ht="24.9" customHeight="1" x14ac:dyDescent="0.3">
      <c r="A53" s="273"/>
      <c r="B53" s="273"/>
      <c r="C53" s="274" t="str">
        <f>IF(B53="","",VLOOKUP(U53,Kilpailijat!$A$11:$E$2015,5,0))</f>
        <v/>
      </c>
      <c r="D53" s="274"/>
      <c r="E53" s="274"/>
      <c r="F53" s="274"/>
      <c r="G53" s="204"/>
      <c r="H53" s="204"/>
      <c r="I53" s="204"/>
      <c r="J53" s="204"/>
      <c r="K53" s="204"/>
      <c r="L53" s="204"/>
      <c r="M53" s="274"/>
      <c r="N53" s="273"/>
      <c r="O53" s="273"/>
      <c r="P53" s="273"/>
      <c r="Q53" s="275" t="str">
        <f t="shared" si="3"/>
        <v/>
      </c>
      <c r="R53" s="274"/>
      <c r="S53" s="273"/>
      <c r="T53" s="276" t="str">
        <f t="shared" si="4"/>
        <v/>
      </c>
      <c r="U53" s="277" t="str">
        <f t="shared" si="5"/>
        <v>MoukariM</v>
      </c>
      <c r="V53" s="492"/>
      <c r="W53" s="283"/>
      <c r="X53" s="284"/>
      <c r="Y53" s="284"/>
      <c r="Z53" s="37"/>
      <c r="AA53" s="37"/>
      <c r="AB53" s="37"/>
    </row>
    <row r="54" spans="1:28" ht="24.9" customHeight="1" x14ac:dyDescent="0.3">
      <c r="A54" s="279"/>
      <c r="B54" s="279"/>
      <c r="C54" s="280" t="str">
        <f>IF(B54="","",VLOOKUP(U54,Kilpailijat!$A$11:$E$2015,5,0))</f>
        <v/>
      </c>
      <c r="D54" s="280"/>
      <c r="E54" s="280"/>
      <c r="F54" s="280"/>
      <c r="G54" s="204"/>
      <c r="H54" s="204"/>
      <c r="I54" s="204"/>
      <c r="J54" s="204"/>
      <c r="K54" s="204"/>
      <c r="L54" s="204"/>
      <c r="M54" s="280"/>
      <c r="N54" s="279"/>
      <c r="O54" s="279"/>
      <c r="P54" s="279"/>
      <c r="Q54" s="281" t="str">
        <f t="shared" si="3"/>
        <v/>
      </c>
      <c r="R54" s="280"/>
      <c r="S54" s="279"/>
      <c r="T54" s="282" t="str">
        <f t="shared" si="4"/>
        <v/>
      </c>
      <c r="U54" s="277" t="str">
        <f t="shared" si="5"/>
        <v>MoukariM</v>
      </c>
      <c r="V54" s="493"/>
      <c r="W54" s="283"/>
      <c r="X54" s="284"/>
      <c r="Y54" s="284"/>
      <c r="Z54" s="37"/>
      <c r="AA54" s="37"/>
      <c r="AB54" s="37"/>
    </row>
    <row r="55" spans="1:28" ht="24.9" customHeight="1" x14ac:dyDescent="0.3">
      <c r="A55" s="273"/>
      <c r="B55" s="273"/>
      <c r="C55" s="274" t="str">
        <f>IF(B55="","",VLOOKUP(U55,Kilpailijat!$A$11:$E$2015,5,0))</f>
        <v/>
      </c>
      <c r="D55" s="274"/>
      <c r="E55" s="274"/>
      <c r="F55" s="274"/>
      <c r="G55" s="204"/>
      <c r="H55" s="204"/>
      <c r="I55" s="204"/>
      <c r="J55" s="204"/>
      <c r="K55" s="204"/>
      <c r="L55" s="204"/>
      <c r="M55" s="274"/>
      <c r="N55" s="273"/>
      <c r="O55" s="273"/>
      <c r="P55" s="273"/>
      <c r="Q55" s="275" t="str">
        <f t="shared" si="3"/>
        <v/>
      </c>
      <c r="R55" s="274"/>
      <c r="S55" s="273"/>
      <c r="T55" s="276" t="str">
        <f t="shared" si="4"/>
        <v/>
      </c>
      <c r="U55" s="277" t="str">
        <f t="shared" si="5"/>
        <v>MoukariM</v>
      </c>
      <c r="V55" s="492"/>
      <c r="W55" s="283"/>
      <c r="X55" s="284"/>
      <c r="Y55" s="284"/>
      <c r="Z55" s="37"/>
      <c r="AA55" s="37"/>
      <c r="AB55" s="37"/>
    </row>
    <row r="56" spans="1:28" ht="24.9" customHeight="1" x14ac:dyDescent="0.3">
      <c r="A56" s="285"/>
      <c r="B56" s="285"/>
      <c r="C56" s="286" t="str">
        <f>IF(B56="","",VLOOKUP(U56,Kilpailijat!$A$11:$E$2015,5,0))</f>
        <v/>
      </c>
      <c r="D56" s="286"/>
      <c r="E56" s="286"/>
      <c r="F56" s="286"/>
      <c r="G56" s="204"/>
      <c r="H56" s="204"/>
      <c r="I56" s="204"/>
      <c r="J56" s="204"/>
      <c r="K56" s="204"/>
      <c r="L56" s="204"/>
      <c r="M56" s="286"/>
      <c r="N56" s="285"/>
      <c r="O56" s="285"/>
      <c r="P56" s="285"/>
      <c r="Q56" s="287" t="str">
        <f t="shared" si="3"/>
        <v/>
      </c>
      <c r="R56" s="286"/>
      <c r="S56" s="285"/>
      <c r="T56" s="288" t="str">
        <f t="shared" si="4"/>
        <v/>
      </c>
      <c r="U56" s="289" t="str">
        <f t="shared" si="5"/>
        <v>MoukariM</v>
      </c>
      <c r="V56" s="494"/>
    </row>
    <row r="57" spans="1:28" ht="24.9" customHeight="1" x14ac:dyDescent="0.3">
      <c r="A57" s="273"/>
      <c r="B57" s="273"/>
      <c r="C57" s="274" t="str">
        <f>IF(B57="","",VLOOKUP(U57,Kilpailijat!$A$11:$E$2015,5,0))</f>
        <v/>
      </c>
      <c r="D57" s="274"/>
      <c r="E57" s="274"/>
      <c r="F57" s="274"/>
      <c r="G57" s="204"/>
      <c r="H57" s="204"/>
      <c r="I57" s="204"/>
      <c r="J57" s="204"/>
      <c r="K57" s="204"/>
      <c r="L57" s="204"/>
      <c r="M57" s="274"/>
      <c r="N57" s="273"/>
      <c r="O57" s="273"/>
      <c r="P57" s="273"/>
      <c r="Q57" s="275" t="str">
        <f t="shared" ref="Q57:Q106" si="6">IF(P57="","",VLOOKUP(P57,$AA$7:$AB$13,2,0))</f>
        <v/>
      </c>
      <c r="R57" s="274"/>
      <c r="S57" s="273"/>
      <c r="T57" s="276" t="str">
        <f t="shared" ref="T57:T106" si="7">IF(S57="","",VLOOKUP(S57,$X$7:$Y$22,2,0))</f>
        <v/>
      </c>
      <c r="U57" s="277" t="str">
        <f t="shared" ref="U57:U106" si="8">$C$3&amp;$D$4&amp;B57</f>
        <v>MoukariM</v>
      </c>
      <c r="V57" s="492"/>
      <c r="W57" s="283"/>
      <c r="X57" s="284"/>
      <c r="Y57" s="284"/>
      <c r="Z57" s="37"/>
      <c r="AA57" s="37"/>
      <c r="AB57" s="37"/>
    </row>
    <row r="58" spans="1:28" ht="24.9" customHeight="1" x14ac:dyDescent="0.3">
      <c r="A58" s="285"/>
      <c r="B58" s="285"/>
      <c r="C58" s="286" t="str">
        <f>IF(B58="","",VLOOKUP(U58,Kilpailijat!$A$11:$E$2015,5,0))</f>
        <v/>
      </c>
      <c r="D58" s="286"/>
      <c r="E58" s="286"/>
      <c r="F58" s="286"/>
      <c r="G58" s="204"/>
      <c r="H58" s="204"/>
      <c r="I58" s="204"/>
      <c r="J58" s="204"/>
      <c r="K58" s="204"/>
      <c r="L58" s="204"/>
      <c r="M58" s="286"/>
      <c r="N58" s="285"/>
      <c r="O58" s="285"/>
      <c r="P58" s="285"/>
      <c r="Q58" s="287" t="str">
        <f t="shared" si="6"/>
        <v/>
      </c>
      <c r="R58" s="286"/>
      <c r="S58" s="285"/>
      <c r="T58" s="288" t="str">
        <f t="shared" si="7"/>
        <v/>
      </c>
      <c r="U58" s="289" t="str">
        <f t="shared" si="8"/>
        <v>MoukariM</v>
      </c>
      <c r="V58" s="494"/>
    </row>
    <row r="59" spans="1:28" ht="24.9" customHeight="1" x14ac:dyDescent="0.3">
      <c r="A59" s="273"/>
      <c r="B59" s="273"/>
      <c r="C59" s="274" t="str">
        <f>IF(B59="","",VLOOKUP(U59,Kilpailijat!$A$11:$E$2015,5,0))</f>
        <v/>
      </c>
      <c r="D59" s="274"/>
      <c r="E59" s="274"/>
      <c r="F59" s="274"/>
      <c r="G59" s="204"/>
      <c r="H59" s="204"/>
      <c r="I59" s="204"/>
      <c r="J59" s="204"/>
      <c r="K59" s="204"/>
      <c r="L59" s="204"/>
      <c r="M59" s="274"/>
      <c r="N59" s="273"/>
      <c r="O59" s="273"/>
      <c r="P59" s="273"/>
      <c r="Q59" s="275" t="str">
        <f t="shared" si="6"/>
        <v/>
      </c>
      <c r="R59" s="274"/>
      <c r="S59" s="273"/>
      <c r="T59" s="276" t="str">
        <f t="shared" si="7"/>
        <v/>
      </c>
      <c r="U59" s="277" t="str">
        <f t="shared" si="8"/>
        <v>MoukariM</v>
      </c>
      <c r="V59" s="492"/>
      <c r="W59" s="283"/>
      <c r="X59" s="284"/>
      <c r="Y59" s="284"/>
      <c r="Z59" s="37"/>
      <c r="AA59" s="37"/>
      <c r="AB59" s="37"/>
    </row>
    <row r="60" spans="1:28" ht="24.9" customHeight="1" x14ac:dyDescent="0.3">
      <c r="A60" s="285"/>
      <c r="B60" s="285"/>
      <c r="C60" s="286" t="str">
        <f>IF(B60="","",VLOOKUP(U60,Kilpailijat!$A$11:$E$2015,5,0))</f>
        <v/>
      </c>
      <c r="D60" s="286"/>
      <c r="E60" s="286"/>
      <c r="F60" s="286"/>
      <c r="G60" s="204"/>
      <c r="H60" s="204"/>
      <c r="I60" s="204"/>
      <c r="J60" s="204"/>
      <c r="K60" s="204"/>
      <c r="L60" s="204"/>
      <c r="M60" s="286"/>
      <c r="N60" s="285"/>
      <c r="O60" s="285"/>
      <c r="P60" s="285"/>
      <c r="Q60" s="287" t="str">
        <f t="shared" si="6"/>
        <v/>
      </c>
      <c r="R60" s="286"/>
      <c r="S60" s="285"/>
      <c r="T60" s="288" t="str">
        <f t="shared" si="7"/>
        <v/>
      </c>
      <c r="U60" s="289" t="str">
        <f t="shared" si="8"/>
        <v>MoukariM</v>
      </c>
      <c r="V60" s="494"/>
    </row>
    <row r="61" spans="1:28" ht="24.9" customHeight="1" x14ac:dyDescent="0.3">
      <c r="A61" s="273"/>
      <c r="B61" s="273"/>
      <c r="C61" s="274" t="str">
        <f>IF(B61="","",VLOOKUP(U61,Kilpailijat!$A$11:$E$2015,5,0))</f>
        <v/>
      </c>
      <c r="D61" s="274"/>
      <c r="E61" s="274"/>
      <c r="F61" s="274"/>
      <c r="G61" s="204"/>
      <c r="H61" s="204"/>
      <c r="I61" s="204"/>
      <c r="J61" s="204"/>
      <c r="K61" s="204"/>
      <c r="L61" s="204"/>
      <c r="M61" s="274"/>
      <c r="N61" s="273"/>
      <c r="O61" s="273"/>
      <c r="P61" s="273"/>
      <c r="Q61" s="275" t="str">
        <f t="shared" si="6"/>
        <v/>
      </c>
      <c r="R61" s="274"/>
      <c r="S61" s="273"/>
      <c r="T61" s="276" t="str">
        <f t="shared" si="7"/>
        <v/>
      </c>
      <c r="U61" s="277" t="str">
        <f t="shared" si="8"/>
        <v>MoukariM</v>
      </c>
      <c r="V61" s="492"/>
      <c r="W61" s="283"/>
      <c r="X61" s="284"/>
      <c r="Y61" s="284"/>
      <c r="Z61" s="37"/>
      <c r="AA61" s="37"/>
      <c r="AB61" s="37"/>
    </row>
    <row r="62" spans="1:28" ht="24.9" customHeight="1" x14ac:dyDescent="0.3">
      <c r="A62" s="285"/>
      <c r="B62" s="285"/>
      <c r="C62" s="286" t="str">
        <f>IF(B62="","",VLOOKUP(U62,Kilpailijat!$A$11:$E$2015,5,0))</f>
        <v/>
      </c>
      <c r="D62" s="286"/>
      <c r="E62" s="286"/>
      <c r="F62" s="286"/>
      <c r="G62" s="204"/>
      <c r="H62" s="204"/>
      <c r="I62" s="204"/>
      <c r="J62" s="204"/>
      <c r="K62" s="204"/>
      <c r="L62" s="204"/>
      <c r="M62" s="286"/>
      <c r="N62" s="285"/>
      <c r="O62" s="285"/>
      <c r="P62" s="285"/>
      <c r="Q62" s="287" t="str">
        <f t="shared" si="6"/>
        <v/>
      </c>
      <c r="R62" s="286"/>
      <c r="S62" s="285"/>
      <c r="T62" s="288" t="str">
        <f t="shared" si="7"/>
        <v/>
      </c>
      <c r="U62" s="289" t="str">
        <f t="shared" si="8"/>
        <v>MoukariM</v>
      </c>
      <c r="V62" s="494"/>
    </row>
    <row r="63" spans="1:28" ht="24.9" customHeight="1" x14ac:dyDescent="0.3">
      <c r="A63" s="273"/>
      <c r="B63" s="273"/>
      <c r="C63" s="274" t="str">
        <f>IF(B63="","",VLOOKUP(U63,Kilpailijat!$A$11:$E$2015,5,0))</f>
        <v/>
      </c>
      <c r="D63" s="274"/>
      <c r="E63" s="274"/>
      <c r="F63" s="274"/>
      <c r="G63" s="204"/>
      <c r="H63" s="204"/>
      <c r="I63" s="204"/>
      <c r="J63" s="204"/>
      <c r="K63" s="204"/>
      <c r="L63" s="204"/>
      <c r="M63" s="274"/>
      <c r="N63" s="273"/>
      <c r="O63" s="273"/>
      <c r="P63" s="273"/>
      <c r="Q63" s="275" t="str">
        <f t="shared" si="6"/>
        <v/>
      </c>
      <c r="R63" s="274"/>
      <c r="S63" s="273"/>
      <c r="T63" s="276" t="str">
        <f t="shared" si="7"/>
        <v/>
      </c>
      <c r="U63" s="277" t="str">
        <f t="shared" si="8"/>
        <v>MoukariM</v>
      </c>
      <c r="V63" s="492"/>
      <c r="W63" s="283"/>
      <c r="X63" s="284"/>
      <c r="Y63" s="284"/>
      <c r="Z63" s="37"/>
      <c r="AA63" s="37"/>
      <c r="AB63" s="37"/>
    </row>
    <row r="64" spans="1:28" ht="24.9" customHeight="1" x14ac:dyDescent="0.3">
      <c r="A64" s="285"/>
      <c r="B64" s="285"/>
      <c r="C64" s="286" t="str">
        <f>IF(B64="","",VLOOKUP(U64,Kilpailijat!$A$11:$E$2015,5,0))</f>
        <v/>
      </c>
      <c r="D64" s="286"/>
      <c r="E64" s="286"/>
      <c r="F64" s="286"/>
      <c r="G64" s="204"/>
      <c r="H64" s="204"/>
      <c r="I64" s="204"/>
      <c r="J64" s="204"/>
      <c r="K64" s="204"/>
      <c r="L64" s="204"/>
      <c r="M64" s="286"/>
      <c r="N64" s="285"/>
      <c r="O64" s="285"/>
      <c r="P64" s="285"/>
      <c r="Q64" s="287" t="str">
        <f t="shared" si="6"/>
        <v/>
      </c>
      <c r="R64" s="286"/>
      <c r="S64" s="285"/>
      <c r="T64" s="288" t="str">
        <f t="shared" si="7"/>
        <v/>
      </c>
      <c r="U64" s="289" t="str">
        <f t="shared" si="8"/>
        <v>MoukariM</v>
      </c>
      <c r="V64" s="494"/>
    </row>
    <row r="65" spans="1:28" ht="24.9" customHeight="1" x14ac:dyDescent="0.3">
      <c r="A65" s="273"/>
      <c r="B65" s="273"/>
      <c r="C65" s="274" t="str">
        <f>IF(B65="","",VLOOKUP(U65,Kilpailijat!$A$11:$E$2015,5,0))</f>
        <v/>
      </c>
      <c r="D65" s="274"/>
      <c r="E65" s="274"/>
      <c r="F65" s="274"/>
      <c r="G65" s="204"/>
      <c r="H65" s="204"/>
      <c r="I65" s="204"/>
      <c r="J65" s="204"/>
      <c r="K65" s="204"/>
      <c r="L65" s="204"/>
      <c r="M65" s="274"/>
      <c r="N65" s="273"/>
      <c r="O65" s="273"/>
      <c r="P65" s="273"/>
      <c r="Q65" s="275" t="str">
        <f t="shared" si="6"/>
        <v/>
      </c>
      <c r="R65" s="274"/>
      <c r="S65" s="273"/>
      <c r="T65" s="276" t="str">
        <f t="shared" si="7"/>
        <v/>
      </c>
      <c r="U65" s="277" t="str">
        <f t="shared" si="8"/>
        <v>MoukariM</v>
      </c>
      <c r="V65" s="492"/>
      <c r="W65" s="283"/>
      <c r="X65" s="284"/>
      <c r="Y65" s="284"/>
      <c r="Z65" s="37"/>
      <c r="AA65" s="37"/>
      <c r="AB65" s="37"/>
    </row>
    <row r="66" spans="1:28" ht="24.9" customHeight="1" x14ac:dyDescent="0.3">
      <c r="A66" s="285"/>
      <c r="B66" s="285"/>
      <c r="C66" s="286" t="str">
        <f>IF(B66="","",VLOOKUP(U66,Kilpailijat!$A$11:$E$2015,5,0))</f>
        <v/>
      </c>
      <c r="D66" s="286"/>
      <c r="E66" s="286"/>
      <c r="F66" s="286"/>
      <c r="G66" s="204"/>
      <c r="H66" s="204"/>
      <c r="I66" s="204"/>
      <c r="J66" s="204"/>
      <c r="K66" s="204"/>
      <c r="L66" s="204"/>
      <c r="M66" s="286"/>
      <c r="N66" s="285"/>
      <c r="O66" s="285"/>
      <c r="P66" s="285"/>
      <c r="Q66" s="287" t="str">
        <f t="shared" si="6"/>
        <v/>
      </c>
      <c r="R66" s="286"/>
      <c r="S66" s="285"/>
      <c r="T66" s="288" t="str">
        <f t="shared" si="7"/>
        <v/>
      </c>
      <c r="U66" s="289" t="str">
        <f t="shared" si="8"/>
        <v>MoukariM</v>
      </c>
      <c r="V66" s="494"/>
    </row>
    <row r="67" spans="1:28" ht="24.9" customHeight="1" x14ac:dyDescent="0.3">
      <c r="A67" s="273"/>
      <c r="B67" s="273"/>
      <c r="C67" s="274" t="str">
        <f>IF(B67="","",VLOOKUP(U67,Kilpailijat!$A$11:$E$2015,5,0))</f>
        <v/>
      </c>
      <c r="D67" s="274"/>
      <c r="E67" s="274"/>
      <c r="F67" s="274"/>
      <c r="G67" s="204"/>
      <c r="H67" s="204"/>
      <c r="I67" s="204"/>
      <c r="J67" s="204"/>
      <c r="K67" s="204"/>
      <c r="L67" s="204"/>
      <c r="M67" s="274"/>
      <c r="N67" s="273"/>
      <c r="O67" s="273"/>
      <c r="P67" s="273"/>
      <c r="Q67" s="275" t="str">
        <f t="shared" si="6"/>
        <v/>
      </c>
      <c r="R67" s="274"/>
      <c r="S67" s="273"/>
      <c r="T67" s="276" t="str">
        <f t="shared" si="7"/>
        <v/>
      </c>
      <c r="U67" s="277" t="str">
        <f t="shared" si="8"/>
        <v>MoukariM</v>
      </c>
      <c r="V67" s="492"/>
      <c r="W67" s="283"/>
      <c r="X67" s="284"/>
      <c r="Y67" s="284"/>
      <c r="Z67" s="37"/>
      <c r="AA67" s="37"/>
      <c r="AB67" s="37"/>
    </row>
    <row r="68" spans="1:28" ht="24.9" customHeight="1" x14ac:dyDescent="0.3">
      <c r="A68" s="285"/>
      <c r="B68" s="285"/>
      <c r="C68" s="286" t="str">
        <f>IF(B68="","",VLOOKUP(U68,Kilpailijat!$A$11:$E$2015,5,0))</f>
        <v/>
      </c>
      <c r="D68" s="286"/>
      <c r="E68" s="286"/>
      <c r="F68" s="286"/>
      <c r="G68" s="204"/>
      <c r="H68" s="204"/>
      <c r="I68" s="204"/>
      <c r="J68" s="204"/>
      <c r="K68" s="204"/>
      <c r="L68" s="204"/>
      <c r="M68" s="286"/>
      <c r="N68" s="285"/>
      <c r="O68" s="285"/>
      <c r="P68" s="285"/>
      <c r="Q68" s="287" t="str">
        <f t="shared" si="6"/>
        <v/>
      </c>
      <c r="R68" s="286"/>
      <c r="S68" s="285"/>
      <c r="T68" s="288" t="str">
        <f t="shared" si="7"/>
        <v/>
      </c>
      <c r="U68" s="289" t="str">
        <f t="shared" si="8"/>
        <v>MoukariM</v>
      </c>
      <c r="V68" s="494"/>
    </row>
    <row r="69" spans="1:28" ht="24.9" customHeight="1" x14ac:dyDescent="0.3">
      <c r="A69" s="273"/>
      <c r="B69" s="273"/>
      <c r="C69" s="274" t="str">
        <f>IF(B69="","",VLOOKUP(U69,Kilpailijat!$A$11:$E$2015,5,0))</f>
        <v/>
      </c>
      <c r="D69" s="274"/>
      <c r="E69" s="274"/>
      <c r="F69" s="274"/>
      <c r="G69" s="204"/>
      <c r="H69" s="204"/>
      <c r="I69" s="204"/>
      <c r="J69" s="204"/>
      <c r="K69" s="204"/>
      <c r="L69" s="204"/>
      <c r="M69" s="274"/>
      <c r="N69" s="273"/>
      <c r="O69" s="273"/>
      <c r="P69" s="273"/>
      <c r="Q69" s="275" t="str">
        <f t="shared" si="6"/>
        <v/>
      </c>
      <c r="R69" s="274"/>
      <c r="S69" s="273"/>
      <c r="T69" s="276" t="str">
        <f t="shared" si="7"/>
        <v/>
      </c>
      <c r="U69" s="277" t="str">
        <f t="shared" si="8"/>
        <v>MoukariM</v>
      </c>
      <c r="V69" s="492"/>
      <c r="W69" s="283"/>
      <c r="X69" s="284"/>
      <c r="Y69" s="284"/>
      <c r="Z69" s="37"/>
      <c r="AA69" s="37"/>
      <c r="AB69" s="37"/>
    </row>
    <row r="70" spans="1:28" ht="24.9" customHeight="1" x14ac:dyDescent="0.3">
      <c r="A70" s="285"/>
      <c r="B70" s="285"/>
      <c r="C70" s="286" t="str">
        <f>IF(B70="","",VLOOKUP(U70,Kilpailijat!$A$11:$E$2015,5,0))</f>
        <v/>
      </c>
      <c r="D70" s="286"/>
      <c r="E70" s="286"/>
      <c r="F70" s="286"/>
      <c r="G70" s="204"/>
      <c r="H70" s="204"/>
      <c r="I70" s="204"/>
      <c r="J70" s="204"/>
      <c r="K70" s="204"/>
      <c r="L70" s="204"/>
      <c r="M70" s="286"/>
      <c r="N70" s="285"/>
      <c r="O70" s="285"/>
      <c r="P70" s="285"/>
      <c r="Q70" s="287" t="str">
        <f t="shared" si="6"/>
        <v/>
      </c>
      <c r="R70" s="286"/>
      <c r="S70" s="285"/>
      <c r="T70" s="288" t="str">
        <f t="shared" si="7"/>
        <v/>
      </c>
      <c r="U70" s="289" t="str">
        <f t="shared" si="8"/>
        <v>MoukariM</v>
      </c>
      <c r="V70" s="494"/>
    </row>
    <row r="71" spans="1:28" ht="24.9" customHeight="1" x14ac:dyDescent="0.3">
      <c r="A71" s="273"/>
      <c r="B71" s="273"/>
      <c r="C71" s="274" t="str">
        <f>IF(B71="","",VLOOKUP(U71,Kilpailijat!$A$11:$E$2015,5,0))</f>
        <v/>
      </c>
      <c r="D71" s="274"/>
      <c r="E71" s="274"/>
      <c r="F71" s="274"/>
      <c r="G71" s="204"/>
      <c r="H71" s="204"/>
      <c r="I71" s="204"/>
      <c r="J71" s="204"/>
      <c r="K71" s="204"/>
      <c r="L71" s="204"/>
      <c r="M71" s="274"/>
      <c r="N71" s="273"/>
      <c r="O71" s="273"/>
      <c r="P71" s="273"/>
      <c r="Q71" s="275" t="str">
        <f t="shared" si="6"/>
        <v/>
      </c>
      <c r="R71" s="274"/>
      <c r="S71" s="273"/>
      <c r="T71" s="276" t="str">
        <f t="shared" si="7"/>
        <v/>
      </c>
      <c r="U71" s="277" t="str">
        <f t="shared" si="8"/>
        <v>MoukariM</v>
      </c>
      <c r="V71" s="492"/>
      <c r="W71" s="283"/>
      <c r="X71" s="284"/>
      <c r="Y71" s="284"/>
      <c r="Z71" s="37"/>
      <c r="AA71" s="37"/>
      <c r="AB71" s="37"/>
    </row>
    <row r="72" spans="1:28" ht="24.9" customHeight="1" x14ac:dyDescent="0.3">
      <c r="A72" s="285"/>
      <c r="B72" s="285"/>
      <c r="C72" s="286" t="str">
        <f>IF(B72="","",VLOOKUP(U72,Kilpailijat!$A$11:$E$2015,5,0))</f>
        <v/>
      </c>
      <c r="D72" s="286"/>
      <c r="E72" s="286"/>
      <c r="F72" s="286"/>
      <c r="G72" s="204"/>
      <c r="H72" s="204"/>
      <c r="I72" s="204"/>
      <c r="J72" s="204"/>
      <c r="K72" s="204"/>
      <c r="L72" s="204"/>
      <c r="M72" s="286"/>
      <c r="N72" s="285"/>
      <c r="O72" s="285"/>
      <c r="P72" s="285"/>
      <c r="Q72" s="287" t="str">
        <f t="shared" si="6"/>
        <v/>
      </c>
      <c r="R72" s="286"/>
      <c r="S72" s="285"/>
      <c r="T72" s="288" t="str">
        <f t="shared" si="7"/>
        <v/>
      </c>
      <c r="U72" s="289" t="str">
        <f t="shared" si="8"/>
        <v>MoukariM</v>
      </c>
      <c r="V72" s="494"/>
    </row>
    <row r="73" spans="1:28" ht="24.9" customHeight="1" x14ac:dyDescent="0.3">
      <c r="A73" s="273"/>
      <c r="B73" s="273"/>
      <c r="C73" s="274" t="str">
        <f>IF(B73="","",VLOOKUP(U73,Kilpailijat!$A$11:$E$2015,5,0))</f>
        <v/>
      </c>
      <c r="D73" s="274"/>
      <c r="E73" s="274"/>
      <c r="F73" s="274"/>
      <c r="G73" s="204"/>
      <c r="H73" s="204"/>
      <c r="I73" s="204"/>
      <c r="J73" s="204"/>
      <c r="K73" s="204"/>
      <c r="L73" s="204"/>
      <c r="M73" s="274"/>
      <c r="N73" s="273"/>
      <c r="O73" s="273"/>
      <c r="P73" s="273"/>
      <c r="Q73" s="275" t="str">
        <f t="shared" si="6"/>
        <v/>
      </c>
      <c r="R73" s="274"/>
      <c r="S73" s="273"/>
      <c r="T73" s="276" t="str">
        <f t="shared" si="7"/>
        <v/>
      </c>
      <c r="U73" s="277" t="str">
        <f t="shared" si="8"/>
        <v>MoukariM</v>
      </c>
      <c r="V73" s="492"/>
      <c r="W73" s="283"/>
      <c r="X73" s="284"/>
      <c r="Y73" s="284"/>
      <c r="Z73" s="37"/>
      <c r="AA73" s="37"/>
      <c r="AB73" s="37"/>
    </row>
    <row r="74" spans="1:28" ht="24.9" customHeight="1" x14ac:dyDescent="0.3">
      <c r="A74" s="285"/>
      <c r="B74" s="285"/>
      <c r="C74" s="286" t="str">
        <f>IF(B74="","",VLOOKUP(U74,Kilpailijat!$A$11:$E$2015,5,0))</f>
        <v/>
      </c>
      <c r="D74" s="286"/>
      <c r="E74" s="286"/>
      <c r="F74" s="286"/>
      <c r="G74" s="204"/>
      <c r="H74" s="204"/>
      <c r="I74" s="204"/>
      <c r="J74" s="204"/>
      <c r="K74" s="204"/>
      <c r="L74" s="204"/>
      <c r="M74" s="286"/>
      <c r="N74" s="285"/>
      <c r="O74" s="285"/>
      <c r="P74" s="285"/>
      <c r="Q74" s="287" t="str">
        <f t="shared" si="6"/>
        <v/>
      </c>
      <c r="R74" s="286"/>
      <c r="S74" s="285"/>
      <c r="T74" s="288" t="str">
        <f t="shared" si="7"/>
        <v/>
      </c>
      <c r="U74" s="289" t="str">
        <f t="shared" si="8"/>
        <v>MoukariM</v>
      </c>
      <c r="V74" s="494"/>
    </row>
    <row r="75" spans="1:28" ht="24.9" customHeight="1" x14ac:dyDescent="0.3">
      <c r="A75" s="273"/>
      <c r="B75" s="273"/>
      <c r="C75" s="274" t="str">
        <f>IF(B75="","",VLOOKUP(U75,Kilpailijat!$A$11:$E$2015,5,0))</f>
        <v/>
      </c>
      <c r="D75" s="274"/>
      <c r="E75" s="274"/>
      <c r="F75" s="274"/>
      <c r="G75" s="204"/>
      <c r="H75" s="204"/>
      <c r="I75" s="204"/>
      <c r="J75" s="204"/>
      <c r="K75" s="204"/>
      <c r="L75" s="204"/>
      <c r="M75" s="274"/>
      <c r="N75" s="273"/>
      <c r="O75" s="273"/>
      <c r="P75" s="273"/>
      <c r="Q75" s="275" t="str">
        <f t="shared" si="6"/>
        <v/>
      </c>
      <c r="R75" s="274"/>
      <c r="S75" s="273"/>
      <c r="T75" s="276" t="str">
        <f t="shared" si="7"/>
        <v/>
      </c>
      <c r="U75" s="277" t="str">
        <f t="shared" si="8"/>
        <v>MoukariM</v>
      </c>
      <c r="V75" s="492"/>
      <c r="W75" s="283"/>
      <c r="X75" s="284"/>
      <c r="Y75" s="284"/>
      <c r="Z75" s="37"/>
      <c r="AA75" s="37"/>
      <c r="AB75" s="37"/>
    </row>
    <row r="76" spans="1:28" ht="24.9" customHeight="1" x14ac:dyDescent="0.3">
      <c r="A76" s="285"/>
      <c r="B76" s="285"/>
      <c r="C76" s="286" t="str">
        <f>IF(B76="","",VLOOKUP(U76,Kilpailijat!$A$11:$E$2015,5,0))</f>
        <v/>
      </c>
      <c r="D76" s="286"/>
      <c r="E76" s="286"/>
      <c r="F76" s="286"/>
      <c r="G76" s="204"/>
      <c r="H76" s="204"/>
      <c r="I76" s="204"/>
      <c r="J76" s="204"/>
      <c r="K76" s="204"/>
      <c r="L76" s="204"/>
      <c r="M76" s="286"/>
      <c r="N76" s="285"/>
      <c r="O76" s="285"/>
      <c r="P76" s="285"/>
      <c r="Q76" s="287" t="str">
        <f t="shared" si="6"/>
        <v/>
      </c>
      <c r="R76" s="286"/>
      <c r="S76" s="285"/>
      <c r="T76" s="288" t="str">
        <f t="shared" si="7"/>
        <v/>
      </c>
      <c r="U76" s="289" t="str">
        <f t="shared" si="8"/>
        <v>MoukariM</v>
      </c>
      <c r="V76" s="494"/>
    </row>
    <row r="77" spans="1:28" ht="24.9" customHeight="1" x14ac:dyDescent="0.3">
      <c r="A77" s="273"/>
      <c r="B77" s="273"/>
      <c r="C77" s="274" t="str">
        <f>IF(B77="","",VLOOKUP(U77,Kilpailijat!$A$11:$E$2015,5,0))</f>
        <v/>
      </c>
      <c r="D77" s="274"/>
      <c r="E77" s="274"/>
      <c r="F77" s="274"/>
      <c r="G77" s="204"/>
      <c r="H77" s="204"/>
      <c r="I77" s="204"/>
      <c r="J77" s="204"/>
      <c r="K77" s="204"/>
      <c r="L77" s="204"/>
      <c r="M77" s="274"/>
      <c r="N77" s="273"/>
      <c r="O77" s="273"/>
      <c r="P77" s="273"/>
      <c r="Q77" s="275" t="str">
        <f t="shared" si="6"/>
        <v/>
      </c>
      <c r="R77" s="274"/>
      <c r="S77" s="273"/>
      <c r="T77" s="276" t="str">
        <f t="shared" si="7"/>
        <v/>
      </c>
      <c r="U77" s="277" t="str">
        <f t="shared" si="8"/>
        <v>MoukariM</v>
      </c>
      <c r="V77" s="492"/>
      <c r="W77" s="283"/>
      <c r="X77" s="284"/>
      <c r="Y77" s="284"/>
      <c r="Z77" s="37"/>
      <c r="AA77" s="37"/>
      <c r="AB77" s="37"/>
    </row>
    <row r="78" spans="1:28" ht="24.9" customHeight="1" x14ac:dyDescent="0.3">
      <c r="A78" s="285"/>
      <c r="B78" s="285"/>
      <c r="C78" s="286" t="str">
        <f>IF(B78="","",VLOOKUP(U78,Kilpailijat!$A$11:$E$2015,5,0))</f>
        <v/>
      </c>
      <c r="D78" s="286"/>
      <c r="E78" s="286"/>
      <c r="F78" s="286"/>
      <c r="G78" s="204"/>
      <c r="H78" s="204"/>
      <c r="I78" s="204"/>
      <c r="J78" s="204"/>
      <c r="K78" s="204"/>
      <c r="L78" s="204"/>
      <c r="M78" s="286"/>
      <c r="N78" s="285"/>
      <c r="O78" s="285"/>
      <c r="P78" s="285"/>
      <c r="Q78" s="287" t="str">
        <f t="shared" si="6"/>
        <v/>
      </c>
      <c r="R78" s="286"/>
      <c r="S78" s="285"/>
      <c r="T78" s="288" t="str">
        <f t="shared" si="7"/>
        <v/>
      </c>
      <c r="U78" s="289" t="str">
        <f t="shared" si="8"/>
        <v>MoukariM</v>
      </c>
      <c r="V78" s="494"/>
    </row>
    <row r="79" spans="1:28" ht="24.9" customHeight="1" x14ac:dyDescent="0.3">
      <c r="A79" s="273"/>
      <c r="B79" s="273"/>
      <c r="C79" s="274" t="str">
        <f>IF(B79="","",VLOOKUP(U79,Kilpailijat!$A$11:$E$2015,5,0))</f>
        <v/>
      </c>
      <c r="D79" s="274"/>
      <c r="E79" s="274"/>
      <c r="F79" s="274"/>
      <c r="G79" s="204"/>
      <c r="H79" s="204"/>
      <c r="I79" s="204"/>
      <c r="J79" s="204"/>
      <c r="K79" s="204"/>
      <c r="L79" s="204"/>
      <c r="M79" s="274"/>
      <c r="N79" s="273"/>
      <c r="O79" s="273"/>
      <c r="P79" s="273"/>
      <c r="Q79" s="275" t="str">
        <f t="shared" si="6"/>
        <v/>
      </c>
      <c r="R79" s="274"/>
      <c r="S79" s="273"/>
      <c r="T79" s="276" t="str">
        <f t="shared" si="7"/>
        <v/>
      </c>
      <c r="U79" s="277" t="str">
        <f t="shared" si="8"/>
        <v>MoukariM</v>
      </c>
      <c r="V79" s="492"/>
      <c r="W79" s="283"/>
      <c r="X79" s="284"/>
      <c r="Y79" s="284"/>
      <c r="Z79" s="37"/>
      <c r="AA79" s="37"/>
      <c r="AB79" s="37"/>
    </row>
    <row r="80" spans="1:28" ht="24.9" customHeight="1" x14ac:dyDescent="0.3">
      <c r="A80" s="285"/>
      <c r="B80" s="285"/>
      <c r="C80" s="286" t="str">
        <f>IF(B80="","",VLOOKUP(U80,Kilpailijat!$A$11:$E$2015,5,0))</f>
        <v/>
      </c>
      <c r="D80" s="286"/>
      <c r="E80" s="286"/>
      <c r="F80" s="286"/>
      <c r="G80" s="204"/>
      <c r="H80" s="204"/>
      <c r="I80" s="204"/>
      <c r="J80" s="204"/>
      <c r="K80" s="204"/>
      <c r="L80" s="204"/>
      <c r="M80" s="286"/>
      <c r="N80" s="285"/>
      <c r="O80" s="285"/>
      <c r="P80" s="285"/>
      <c r="Q80" s="287" t="str">
        <f t="shared" si="6"/>
        <v/>
      </c>
      <c r="R80" s="286"/>
      <c r="S80" s="285"/>
      <c r="T80" s="288" t="str">
        <f t="shared" si="7"/>
        <v/>
      </c>
      <c r="U80" s="289" t="str">
        <f t="shared" si="8"/>
        <v>MoukariM</v>
      </c>
      <c r="V80" s="494"/>
    </row>
    <row r="81" spans="1:28" ht="24.9" customHeight="1" x14ac:dyDescent="0.3">
      <c r="A81" s="273"/>
      <c r="B81" s="273"/>
      <c r="C81" s="274" t="str">
        <f>IF(B81="","",VLOOKUP(U81,Kilpailijat!$A$11:$E$2015,5,0))</f>
        <v/>
      </c>
      <c r="D81" s="274"/>
      <c r="E81" s="274"/>
      <c r="F81" s="274"/>
      <c r="G81" s="204"/>
      <c r="H81" s="204"/>
      <c r="I81" s="204"/>
      <c r="J81" s="204"/>
      <c r="K81" s="204"/>
      <c r="L81" s="204"/>
      <c r="M81" s="274"/>
      <c r="N81" s="273"/>
      <c r="O81" s="273"/>
      <c r="P81" s="273"/>
      <c r="Q81" s="275" t="str">
        <f t="shared" si="6"/>
        <v/>
      </c>
      <c r="R81" s="274"/>
      <c r="S81" s="273"/>
      <c r="T81" s="276" t="str">
        <f t="shared" si="7"/>
        <v/>
      </c>
      <c r="U81" s="277" t="str">
        <f t="shared" si="8"/>
        <v>MoukariM</v>
      </c>
      <c r="V81" s="492"/>
      <c r="W81" s="283"/>
      <c r="X81" s="284"/>
      <c r="Y81" s="284"/>
      <c r="Z81" s="37"/>
      <c r="AA81" s="37"/>
      <c r="AB81" s="37"/>
    </row>
    <row r="82" spans="1:28" ht="24.9" customHeight="1" x14ac:dyDescent="0.3">
      <c r="A82" s="285"/>
      <c r="B82" s="285"/>
      <c r="C82" s="286" t="str">
        <f>IF(B82="","",VLOOKUP(U82,Kilpailijat!$A$11:$E$2015,5,0))</f>
        <v/>
      </c>
      <c r="D82" s="286"/>
      <c r="E82" s="286"/>
      <c r="F82" s="286"/>
      <c r="G82" s="204"/>
      <c r="H82" s="204"/>
      <c r="I82" s="204"/>
      <c r="J82" s="204"/>
      <c r="K82" s="204"/>
      <c r="L82" s="204"/>
      <c r="M82" s="286"/>
      <c r="N82" s="285"/>
      <c r="O82" s="285"/>
      <c r="P82" s="285"/>
      <c r="Q82" s="287" t="str">
        <f t="shared" si="6"/>
        <v/>
      </c>
      <c r="R82" s="286"/>
      <c r="S82" s="285"/>
      <c r="T82" s="288" t="str">
        <f t="shared" si="7"/>
        <v/>
      </c>
      <c r="U82" s="289" t="str">
        <f t="shared" si="8"/>
        <v>MoukariM</v>
      </c>
      <c r="V82" s="494"/>
    </row>
    <row r="83" spans="1:28" ht="24.9" customHeight="1" x14ac:dyDescent="0.3">
      <c r="A83" s="273"/>
      <c r="B83" s="273"/>
      <c r="C83" s="274" t="str">
        <f>IF(B83="","",VLOOKUP(U83,Kilpailijat!$A$11:$E$2015,5,0))</f>
        <v/>
      </c>
      <c r="D83" s="274"/>
      <c r="E83" s="274"/>
      <c r="F83" s="274"/>
      <c r="G83" s="204"/>
      <c r="H83" s="204"/>
      <c r="I83" s="204"/>
      <c r="J83" s="204"/>
      <c r="K83" s="204"/>
      <c r="L83" s="204"/>
      <c r="M83" s="274"/>
      <c r="N83" s="273"/>
      <c r="O83" s="273"/>
      <c r="P83" s="273"/>
      <c r="Q83" s="275" t="str">
        <f t="shared" si="6"/>
        <v/>
      </c>
      <c r="R83" s="274"/>
      <c r="S83" s="273"/>
      <c r="T83" s="276" t="str">
        <f t="shared" si="7"/>
        <v/>
      </c>
      <c r="U83" s="277" t="str">
        <f t="shared" si="8"/>
        <v>MoukariM</v>
      </c>
      <c r="V83" s="492"/>
      <c r="W83" s="283"/>
      <c r="X83" s="284"/>
      <c r="Y83" s="284"/>
      <c r="Z83" s="37"/>
      <c r="AA83" s="37"/>
      <c r="AB83" s="37"/>
    </row>
    <row r="84" spans="1:28" ht="24.9" customHeight="1" x14ac:dyDescent="0.3">
      <c r="A84" s="285"/>
      <c r="B84" s="285"/>
      <c r="C84" s="286" t="str">
        <f>IF(B84="","",VLOOKUP(U84,Kilpailijat!$A$11:$E$2015,5,0))</f>
        <v/>
      </c>
      <c r="D84" s="286"/>
      <c r="E84" s="286"/>
      <c r="F84" s="286"/>
      <c r="G84" s="204"/>
      <c r="H84" s="204"/>
      <c r="I84" s="204"/>
      <c r="J84" s="204"/>
      <c r="K84" s="204"/>
      <c r="L84" s="204"/>
      <c r="M84" s="286"/>
      <c r="N84" s="285"/>
      <c r="O84" s="285"/>
      <c r="P84" s="285"/>
      <c r="Q84" s="287" t="str">
        <f t="shared" si="6"/>
        <v/>
      </c>
      <c r="R84" s="286"/>
      <c r="S84" s="285"/>
      <c r="T84" s="288" t="str">
        <f t="shared" si="7"/>
        <v/>
      </c>
      <c r="U84" s="289" t="str">
        <f t="shared" si="8"/>
        <v>MoukariM</v>
      </c>
      <c r="V84" s="494"/>
    </row>
    <row r="85" spans="1:28" ht="24.9" customHeight="1" x14ac:dyDescent="0.3">
      <c r="A85" s="273"/>
      <c r="B85" s="273"/>
      <c r="C85" s="274" t="str">
        <f>IF(B85="","",VLOOKUP(U85,Kilpailijat!$A$11:$E$2015,5,0))</f>
        <v/>
      </c>
      <c r="D85" s="274"/>
      <c r="E85" s="274"/>
      <c r="F85" s="274"/>
      <c r="G85" s="204"/>
      <c r="H85" s="204"/>
      <c r="I85" s="204"/>
      <c r="J85" s="204"/>
      <c r="K85" s="204"/>
      <c r="L85" s="204"/>
      <c r="M85" s="274"/>
      <c r="N85" s="273"/>
      <c r="O85" s="273"/>
      <c r="P85" s="273"/>
      <c r="Q85" s="275" t="str">
        <f t="shared" si="6"/>
        <v/>
      </c>
      <c r="R85" s="274"/>
      <c r="S85" s="273"/>
      <c r="T85" s="276" t="str">
        <f t="shared" si="7"/>
        <v/>
      </c>
      <c r="U85" s="277" t="str">
        <f t="shared" si="8"/>
        <v>MoukariM</v>
      </c>
      <c r="V85" s="492"/>
      <c r="W85" s="283"/>
      <c r="X85" s="284"/>
      <c r="Y85" s="284"/>
      <c r="Z85" s="37"/>
      <c r="AA85" s="37"/>
      <c r="AB85" s="37"/>
    </row>
    <row r="86" spans="1:28" ht="24.9" customHeight="1" x14ac:dyDescent="0.3">
      <c r="A86" s="285"/>
      <c r="B86" s="285"/>
      <c r="C86" s="286" t="str">
        <f>IF(B86="","",VLOOKUP(U86,Kilpailijat!$A$11:$E$2015,5,0))</f>
        <v/>
      </c>
      <c r="D86" s="286"/>
      <c r="E86" s="286"/>
      <c r="F86" s="286"/>
      <c r="G86" s="204"/>
      <c r="H86" s="204"/>
      <c r="I86" s="204"/>
      <c r="J86" s="204"/>
      <c r="K86" s="204"/>
      <c r="L86" s="204"/>
      <c r="M86" s="286"/>
      <c r="N86" s="285"/>
      <c r="O86" s="285"/>
      <c r="P86" s="285"/>
      <c r="Q86" s="287" t="str">
        <f t="shared" si="6"/>
        <v/>
      </c>
      <c r="R86" s="286"/>
      <c r="S86" s="285"/>
      <c r="T86" s="288" t="str">
        <f t="shared" si="7"/>
        <v/>
      </c>
      <c r="U86" s="289" t="str">
        <f t="shared" si="8"/>
        <v>MoukariM</v>
      </c>
      <c r="V86" s="494"/>
    </row>
    <row r="87" spans="1:28" ht="24.9" customHeight="1" x14ac:dyDescent="0.3">
      <c r="A87" s="273"/>
      <c r="B87" s="273"/>
      <c r="C87" s="274" t="str">
        <f>IF(B87="","",VLOOKUP(U87,Kilpailijat!$A$11:$E$2015,5,0))</f>
        <v/>
      </c>
      <c r="D87" s="274"/>
      <c r="E87" s="274"/>
      <c r="F87" s="274"/>
      <c r="G87" s="204"/>
      <c r="H87" s="204"/>
      <c r="I87" s="204"/>
      <c r="J87" s="204"/>
      <c r="K87" s="204"/>
      <c r="L87" s="204"/>
      <c r="M87" s="274"/>
      <c r="N87" s="273"/>
      <c r="O87" s="273"/>
      <c r="P87" s="273"/>
      <c r="Q87" s="275" t="str">
        <f t="shared" si="6"/>
        <v/>
      </c>
      <c r="R87" s="274"/>
      <c r="S87" s="273"/>
      <c r="T87" s="276" t="str">
        <f t="shared" si="7"/>
        <v/>
      </c>
      <c r="U87" s="277" t="str">
        <f t="shared" si="8"/>
        <v>MoukariM</v>
      </c>
      <c r="V87" s="492"/>
      <c r="W87" s="283"/>
      <c r="X87" s="284"/>
      <c r="Y87" s="284"/>
      <c r="Z87" s="37"/>
      <c r="AA87" s="37"/>
      <c r="AB87" s="37"/>
    </row>
    <row r="88" spans="1:28" ht="24.9" customHeight="1" x14ac:dyDescent="0.3">
      <c r="A88" s="285"/>
      <c r="B88" s="285"/>
      <c r="C88" s="286" t="str">
        <f>IF(B88="","",VLOOKUP(U88,Kilpailijat!$A$11:$E$2015,5,0))</f>
        <v/>
      </c>
      <c r="D88" s="286"/>
      <c r="E88" s="286"/>
      <c r="F88" s="286"/>
      <c r="G88" s="204"/>
      <c r="H88" s="204"/>
      <c r="I88" s="204"/>
      <c r="J88" s="204"/>
      <c r="K88" s="204"/>
      <c r="L88" s="204"/>
      <c r="M88" s="286"/>
      <c r="N88" s="285"/>
      <c r="O88" s="285"/>
      <c r="P88" s="285"/>
      <c r="Q88" s="287" t="str">
        <f t="shared" si="6"/>
        <v/>
      </c>
      <c r="R88" s="286"/>
      <c r="S88" s="285"/>
      <c r="T88" s="288" t="str">
        <f t="shared" si="7"/>
        <v/>
      </c>
      <c r="U88" s="289" t="str">
        <f t="shared" si="8"/>
        <v>MoukariM</v>
      </c>
      <c r="V88" s="494"/>
    </row>
    <row r="89" spans="1:28" ht="24.9" customHeight="1" x14ac:dyDescent="0.3">
      <c r="A89" s="273"/>
      <c r="B89" s="273"/>
      <c r="C89" s="274" t="str">
        <f>IF(B89="","",VLOOKUP(U89,Kilpailijat!$A$11:$E$2015,5,0))</f>
        <v/>
      </c>
      <c r="D89" s="274"/>
      <c r="E89" s="274"/>
      <c r="F89" s="274"/>
      <c r="G89" s="204"/>
      <c r="H89" s="204"/>
      <c r="I89" s="204"/>
      <c r="J89" s="204"/>
      <c r="K89" s="204"/>
      <c r="L89" s="204"/>
      <c r="M89" s="274"/>
      <c r="N89" s="273"/>
      <c r="O89" s="273"/>
      <c r="P89" s="273"/>
      <c r="Q89" s="275" t="str">
        <f t="shared" si="6"/>
        <v/>
      </c>
      <c r="R89" s="274"/>
      <c r="S89" s="273"/>
      <c r="T89" s="276" t="str">
        <f t="shared" si="7"/>
        <v/>
      </c>
      <c r="U89" s="277" t="str">
        <f t="shared" si="8"/>
        <v>MoukariM</v>
      </c>
      <c r="V89" s="492"/>
      <c r="W89" s="283"/>
      <c r="X89" s="284"/>
      <c r="Y89" s="284"/>
      <c r="Z89" s="37"/>
      <c r="AA89" s="37"/>
      <c r="AB89" s="37"/>
    </row>
    <row r="90" spans="1:28" ht="24.9" customHeight="1" x14ac:dyDescent="0.3">
      <c r="A90" s="285"/>
      <c r="B90" s="285"/>
      <c r="C90" s="286" t="str">
        <f>IF(B90="","",VLOOKUP(U90,Kilpailijat!$A$11:$E$2015,5,0))</f>
        <v/>
      </c>
      <c r="D90" s="286"/>
      <c r="E90" s="286"/>
      <c r="F90" s="286"/>
      <c r="G90" s="204"/>
      <c r="H90" s="204"/>
      <c r="I90" s="204"/>
      <c r="J90" s="204"/>
      <c r="K90" s="204"/>
      <c r="L90" s="204"/>
      <c r="M90" s="286"/>
      <c r="N90" s="285"/>
      <c r="O90" s="285"/>
      <c r="P90" s="285"/>
      <c r="Q90" s="287" t="str">
        <f t="shared" si="6"/>
        <v/>
      </c>
      <c r="R90" s="286"/>
      <c r="S90" s="285"/>
      <c r="T90" s="288" t="str">
        <f t="shared" si="7"/>
        <v/>
      </c>
      <c r="U90" s="289" t="str">
        <f t="shared" si="8"/>
        <v>MoukariM</v>
      </c>
      <c r="V90" s="494"/>
    </row>
    <row r="91" spans="1:28" ht="24.9" customHeight="1" x14ac:dyDescent="0.3">
      <c r="A91" s="273"/>
      <c r="B91" s="273"/>
      <c r="C91" s="274" t="str">
        <f>IF(B91="","",VLOOKUP(U91,Kilpailijat!$A$11:$E$2015,5,0))</f>
        <v/>
      </c>
      <c r="D91" s="274"/>
      <c r="E91" s="274"/>
      <c r="F91" s="274"/>
      <c r="G91" s="204"/>
      <c r="H91" s="204"/>
      <c r="I91" s="204"/>
      <c r="J91" s="204"/>
      <c r="K91" s="204"/>
      <c r="L91" s="204"/>
      <c r="M91" s="274"/>
      <c r="N91" s="273"/>
      <c r="O91" s="273"/>
      <c r="P91" s="273"/>
      <c r="Q91" s="275" t="str">
        <f t="shared" si="6"/>
        <v/>
      </c>
      <c r="R91" s="274"/>
      <c r="S91" s="273"/>
      <c r="T91" s="276" t="str">
        <f t="shared" si="7"/>
        <v/>
      </c>
      <c r="U91" s="277" t="str">
        <f t="shared" si="8"/>
        <v>MoukariM</v>
      </c>
      <c r="V91" s="492"/>
      <c r="W91" s="283"/>
      <c r="X91" s="284"/>
      <c r="Y91" s="284"/>
      <c r="Z91" s="37"/>
      <c r="AA91" s="37"/>
      <c r="AB91" s="37"/>
    </row>
    <row r="92" spans="1:28" ht="24.9" customHeight="1" x14ac:dyDescent="0.3">
      <c r="A92" s="285"/>
      <c r="B92" s="285"/>
      <c r="C92" s="286" t="str">
        <f>IF(B92="","",VLOOKUP(U92,Kilpailijat!$A$11:$E$2015,5,0))</f>
        <v/>
      </c>
      <c r="D92" s="286"/>
      <c r="E92" s="286"/>
      <c r="F92" s="286"/>
      <c r="G92" s="204"/>
      <c r="H92" s="204"/>
      <c r="I92" s="204"/>
      <c r="J92" s="204"/>
      <c r="K92" s="204"/>
      <c r="L92" s="204"/>
      <c r="M92" s="286"/>
      <c r="N92" s="285"/>
      <c r="O92" s="285"/>
      <c r="P92" s="285"/>
      <c r="Q92" s="287" t="str">
        <f t="shared" si="6"/>
        <v/>
      </c>
      <c r="R92" s="286"/>
      <c r="S92" s="285"/>
      <c r="T92" s="288" t="str">
        <f t="shared" si="7"/>
        <v/>
      </c>
      <c r="U92" s="289" t="str">
        <f t="shared" si="8"/>
        <v>MoukariM</v>
      </c>
      <c r="V92" s="494"/>
    </row>
    <row r="93" spans="1:28" ht="24.9" customHeight="1" x14ac:dyDescent="0.3">
      <c r="A93" s="273"/>
      <c r="B93" s="273"/>
      <c r="C93" s="274" t="str">
        <f>IF(B93="","",VLOOKUP(U93,Kilpailijat!$A$11:$E$2015,5,0))</f>
        <v/>
      </c>
      <c r="D93" s="274"/>
      <c r="E93" s="274"/>
      <c r="F93" s="274"/>
      <c r="G93" s="204"/>
      <c r="H93" s="204"/>
      <c r="I93" s="204"/>
      <c r="J93" s="204"/>
      <c r="K93" s="204"/>
      <c r="L93" s="204"/>
      <c r="M93" s="274"/>
      <c r="N93" s="273"/>
      <c r="O93" s="273"/>
      <c r="P93" s="273"/>
      <c r="Q93" s="275" t="str">
        <f t="shared" si="6"/>
        <v/>
      </c>
      <c r="R93" s="274"/>
      <c r="S93" s="273"/>
      <c r="T93" s="276" t="str">
        <f t="shared" si="7"/>
        <v/>
      </c>
      <c r="U93" s="277" t="str">
        <f t="shared" si="8"/>
        <v>MoukariM</v>
      </c>
      <c r="V93" s="492"/>
      <c r="W93" s="283"/>
      <c r="X93" s="284"/>
      <c r="Y93" s="284"/>
      <c r="Z93" s="37"/>
      <c r="AA93" s="37"/>
      <c r="AB93" s="37"/>
    </row>
    <row r="94" spans="1:28" ht="24.9" customHeight="1" x14ac:dyDescent="0.3">
      <c r="A94" s="285"/>
      <c r="B94" s="285"/>
      <c r="C94" s="286" t="str">
        <f>IF(B94="","",VLOOKUP(U94,Kilpailijat!$A$11:$E$2015,5,0))</f>
        <v/>
      </c>
      <c r="D94" s="286"/>
      <c r="E94" s="286"/>
      <c r="F94" s="286"/>
      <c r="G94" s="204"/>
      <c r="H94" s="204"/>
      <c r="I94" s="204"/>
      <c r="J94" s="204"/>
      <c r="K94" s="204"/>
      <c r="L94" s="204"/>
      <c r="M94" s="286"/>
      <c r="N94" s="285"/>
      <c r="O94" s="285"/>
      <c r="P94" s="285"/>
      <c r="Q94" s="287" t="str">
        <f t="shared" si="6"/>
        <v/>
      </c>
      <c r="R94" s="286"/>
      <c r="S94" s="285"/>
      <c r="T94" s="288" t="str">
        <f t="shared" si="7"/>
        <v/>
      </c>
      <c r="U94" s="289" t="str">
        <f t="shared" si="8"/>
        <v>MoukariM</v>
      </c>
      <c r="V94" s="494"/>
    </row>
    <row r="95" spans="1:28" ht="24.9" customHeight="1" x14ac:dyDescent="0.3">
      <c r="A95" s="273"/>
      <c r="B95" s="273"/>
      <c r="C95" s="274" t="str">
        <f>IF(B95="","",VLOOKUP(U95,Kilpailijat!$A$11:$E$2015,5,0))</f>
        <v/>
      </c>
      <c r="D95" s="274"/>
      <c r="E95" s="274"/>
      <c r="F95" s="274"/>
      <c r="G95" s="204"/>
      <c r="H95" s="204"/>
      <c r="I95" s="204"/>
      <c r="J95" s="204"/>
      <c r="K95" s="204"/>
      <c r="L95" s="204"/>
      <c r="M95" s="274"/>
      <c r="N95" s="273"/>
      <c r="O95" s="273"/>
      <c r="P95" s="273"/>
      <c r="Q95" s="275" t="str">
        <f t="shared" si="6"/>
        <v/>
      </c>
      <c r="R95" s="274"/>
      <c r="S95" s="273"/>
      <c r="T95" s="276" t="str">
        <f t="shared" si="7"/>
        <v/>
      </c>
      <c r="U95" s="277" t="str">
        <f t="shared" si="8"/>
        <v>MoukariM</v>
      </c>
      <c r="V95" s="492"/>
      <c r="W95" s="283"/>
      <c r="X95" s="284"/>
      <c r="Y95" s="284"/>
      <c r="Z95" s="37"/>
      <c r="AA95" s="37"/>
      <c r="AB95" s="37"/>
    </row>
    <row r="96" spans="1:28" ht="24.9" customHeight="1" x14ac:dyDescent="0.3">
      <c r="A96" s="285"/>
      <c r="B96" s="285"/>
      <c r="C96" s="286" t="str">
        <f>IF(B96="","",VLOOKUP(U96,Kilpailijat!$A$11:$E$2015,5,0))</f>
        <v/>
      </c>
      <c r="D96" s="286"/>
      <c r="E96" s="286"/>
      <c r="F96" s="286"/>
      <c r="G96" s="204"/>
      <c r="H96" s="204"/>
      <c r="I96" s="204"/>
      <c r="J96" s="204"/>
      <c r="K96" s="204"/>
      <c r="L96" s="204"/>
      <c r="M96" s="286"/>
      <c r="N96" s="285"/>
      <c r="O96" s="285"/>
      <c r="P96" s="285"/>
      <c r="Q96" s="287" t="str">
        <f t="shared" si="6"/>
        <v/>
      </c>
      <c r="R96" s="286"/>
      <c r="S96" s="285"/>
      <c r="T96" s="288" t="str">
        <f t="shared" si="7"/>
        <v/>
      </c>
      <c r="U96" s="289" t="str">
        <f t="shared" si="8"/>
        <v>MoukariM</v>
      </c>
      <c r="V96" s="494"/>
    </row>
    <row r="97" spans="1:28" ht="24.9" customHeight="1" x14ac:dyDescent="0.3">
      <c r="A97" s="273"/>
      <c r="B97" s="273"/>
      <c r="C97" s="274" t="str">
        <f>IF(B97="","",VLOOKUP(U97,Kilpailijat!$A$11:$E$2015,5,0))</f>
        <v/>
      </c>
      <c r="D97" s="274"/>
      <c r="E97" s="274"/>
      <c r="F97" s="274"/>
      <c r="G97" s="204"/>
      <c r="H97" s="204"/>
      <c r="I97" s="204"/>
      <c r="J97" s="204"/>
      <c r="K97" s="204"/>
      <c r="L97" s="204"/>
      <c r="M97" s="274"/>
      <c r="N97" s="273"/>
      <c r="O97" s="273"/>
      <c r="P97" s="273"/>
      <c r="Q97" s="275" t="str">
        <f t="shared" si="6"/>
        <v/>
      </c>
      <c r="R97" s="274"/>
      <c r="S97" s="273"/>
      <c r="T97" s="276" t="str">
        <f t="shared" si="7"/>
        <v/>
      </c>
      <c r="U97" s="277" t="str">
        <f t="shared" si="8"/>
        <v>MoukariM</v>
      </c>
      <c r="V97" s="492"/>
      <c r="W97" s="283"/>
      <c r="X97" s="284"/>
      <c r="Y97" s="284"/>
      <c r="Z97" s="37"/>
      <c r="AA97" s="37"/>
      <c r="AB97" s="37"/>
    </row>
    <row r="98" spans="1:28" ht="24.9" customHeight="1" x14ac:dyDescent="0.3">
      <c r="A98" s="285"/>
      <c r="B98" s="285"/>
      <c r="C98" s="286" t="str">
        <f>IF(B98="","",VLOOKUP(U98,Kilpailijat!$A$11:$E$2015,5,0))</f>
        <v/>
      </c>
      <c r="D98" s="286"/>
      <c r="E98" s="286"/>
      <c r="F98" s="286"/>
      <c r="G98" s="204"/>
      <c r="H98" s="204"/>
      <c r="I98" s="204"/>
      <c r="J98" s="204"/>
      <c r="K98" s="204"/>
      <c r="L98" s="204"/>
      <c r="M98" s="286"/>
      <c r="N98" s="285"/>
      <c r="O98" s="285"/>
      <c r="P98" s="285"/>
      <c r="Q98" s="287" t="str">
        <f t="shared" si="6"/>
        <v/>
      </c>
      <c r="R98" s="286"/>
      <c r="S98" s="285"/>
      <c r="T98" s="288" t="str">
        <f t="shared" si="7"/>
        <v/>
      </c>
      <c r="U98" s="289" t="str">
        <f t="shared" si="8"/>
        <v>MoukariM</v>
      </c>
      <c r="V98" s="494"/>
    </row>
    <row r="99" spans="1:28" ht="24.9" customHeight="1" x14ac:dyDescent="0.3">
      <c r="A99" s="273"/>
      <c r="B99" s="273"/>
      <c r="C99" s="274" t="str">
        <f>IF(B99="","",VLOOKUP(U99,Kilpailijat!$A$11:$E$2015,5,0))</f>
        <v/>
      </c>
      <c r="D99" s="274"/>
      <c r="E99" s="274"/>
      <c r="F99" s="274"/>
      <c r="G99" s="204"/>
      <c r="H99" s="204"/>
      <c r="I99" s="204"/>
      <c r="J99" s="204"/>
      <c r="K99" s="204"/>
      <c r="L99" s="204"/>
      <c r="M99" s="274"/>
      <c r="N99" s="273"/>
      <c r="O99" s="273"/>
      <c r="P99" s="273"/>
      <c r="Q99" s="275" t="str">
        <f t="shared" si="6"/>
        <v/>
      </c>
      <c r="R99" s="274"/>
      <c r="S99" s="273"/>
      <c r="T99" s="276" t="str">
        <f t="shared" si="7"/>
        <v/>
      </c>
      <c r="U99" s="277" t="str">
        <f t="shared" si="8"/>
        <v>MoukariM</v>
      </c>
      <c r="V99" s="492"/>
      <c r="W99" s="283"/>
      <c r="X99" s="284"/>
      <c r="Y99" s="284"/>
      <c r="Z99" s="37"/>
      <c r="AA99" s="37"/>
      <c r="AB99" s="37"/>
    </row>
    <row r="100" spans="1:28" ht="24.9" customHeight="1" x14ac:dyDescent="0.3">
      <c r="A100" s="285"/>
      <c r="B100" s="285"/>
      <c r="C100" s="286" t="str">
        <f>IF(B100="","",VLOOKUP(U100,Kilpailijat!$A$11:$E$2015,5,0))</f>
        <v/>
      </c>
      <c r="D100" s="286"/>
      <c r="E100" s="286"/>
      <c r="F100" s="286"/>
      <c r="G100" s="204"/>
      <c r="H100" s="204"/>
      <c r="I100" s="204"/>
      <c r="J100" s="204"/>
      <c r="K100" s="204"/>
      <c r="L100" s="204"/>
      <c r="M100" s="286"/>
      <c r="N100" s="285"/>
      <c r="O100" s="285"/>
      <c r="P100" s="285"/>
      <c r="Q100" s="287" t="str">
        <f t="shared" si="6"/>
        <v/>
      </c>
      <c r="R100" s="286"/>
      <c r="S100" s="285"/>
      <c r="T100" s="288" t="str">
        <f t="shared" si="7"/>
        <v/>
      </c>
      <c r="U100" s="289" t="str">
        <f t="shared" si="8"/>
        <v>MoukariM</v>
      </c>
      <c r="V100" s="494"/>
    </row>
    <row r="101" spans="1:28" ht="24.9" customHeight="1" x14ac:dyDescent="0.3">
      <c r="A101" s="273"/>
      <c r="B101" s="273"/>
      <c r="C101" s="274" t="str">
        <f>IF(B101="","",VLOOKUP(U101,Kilpailijat!$A$11:$E$2015,5,0))</f>
        <v/>
      </c>
      <c r="D101" s="274"/>
      <c r="E101" s="274"/>
      <c r="F101" s="274"/>
      <c r="G101" s="204"/>
      <c r="H101" s="204"/>
      <c r="I101" s="204"/>
      <c r="J101" s="204"/>
      <c r="K101" s="204"/>
      <c r="L101" s="204"/>
      <c r="M101" s="274"/>
      <c r="N101" s="273"/>
      <c r="O101" s="273"/>
      <c r="P101" s="273"/>
      <c r="Q101" s="275" t="str">
        <f t="shared" si="6"/>
        <v/>
      </c>
      <c r="R101" s="274"/>
      <c r="S101" s="273"/>
      <c r="T101" s="276" t="str">
        <f t="shared" si="7"/>
        <v/>
      </c>
      <c r="U101" s="277" t="str">
        <f t="shared" si="8"/>
        <v>MoukariM</v>
      </c>
      <c r="V101" s="492"/>
      <c r="W101" s="283"/>
      <c r="X101" s="284"/>
      <c r="Y101" s="284"/>
      <c r="Z101" s="37"/>
      <c r="AA101" s="37"/>
      <c r="AB101" s="37"/>
    </row>
    <row r="102" spans="1:28" ht="24.9" customHeight="1" x14ac:dyDescent="0.3">
      <c r="A102" s="285"/>
      <c r="B102" s="285"/>
      <c r="C102" s="286" t="str">
        <f>IF(B102="","",VLOOKUP(U102,Kilpailijat!$A$11:$E$2015,5,0))</f>
        <v/>
      </c>
      <c r="D102" s="286"/>
      <c r="E102" s="286"/>
      <c r="F102" s="286"/>
      <c r="G102" s="204"/>
      <c r="H102" s="204"/>
      <c r="I102" s="204"/>
      <c r="J102" s="204"/>
      <c r="K102" s="204"/>
      <c r="L102" s="204"/>
      <c r="M102" s="286"/>
      <c r="N102" s="285"/>
      <c r="O102" s="285"/>
      <c r="P102" s="285"/>
      <c r="Q102" s="287" t="str">
        <f t="shared" si="6"/>
        <v/>
      </c>
      <c r="R102" s="286"/>
      <c r="S102" s="285"/>
      <c r="T102" s="288" t="str">
        <f t="shared" si="7"/>
        <v/>
      </c>
      <c r="U102" s="289" t="str">
        <f t="shared" si="8"/>
        <v>MoukariM</v>
      </c>
      <c r="V102" s="494"/>
    </row>
    <row r="103" spans="1:28" ht="24.9" customHeight="1" x14ac:dyDescent="0.3">
      <c r="A103" s="273"/>
      <c r="B103" s="273"/>
      <c r="C103" s="274" t="str">
        <f>IF(B103="","",VLOOKUP(U103,Kilpailijat!$A$11:$E$2015,5,0))</f>
        <v/>
      </c>
      <c r="D103" s="274"/>
      <c r="E103" s="274"/>
      <c r="F103" s="274"/>
      <c r="G103" s="204"/>
      <c r="H103" s="204"/>
      <c r="I103" s="204"/>
      <c r="J103" s="204"/>
      <c r="K103" s="204"/>
      <c r="L103" s="204"/>
      <c r="M103" s="274"/>
      <c r="N103" s="273"/>
      <c r="O103" s="273"/>
      <c r="P103" s="273"/>
      <c r="Q103" s="275" t="str">
        <f t="shared" si="6"/>
        <v/>
      </c>
      <c r="R103" s="274"/>
      <c r="S103" s="273"/>
      <c r="T103" s="276" t="str">
        <f t="shared" si="7"/>
        <v/>
      </c>
      <c r="U103" s="277" t="str">
        <f t="shared" si="8"/>
        <v>MoukariM</v>
      </c>
      <c r="V103" s="492"/>
      <c r="W103" s="283"/>
      <c r="X103" s="284"/>
      <c r="Y103" s="284"/>
      <c r="Z103" s="37"/>
      <c r="AA103" s="37"/>
      <c r="AB103" s="37"/>
    </row>
    <row r="104" spans="1:28" ht="24.9" customHeight="1" x14ac:dyDescent="0.3">
      <c r="A104" s="285"/>
      <c r="B104" s="285"/>
      <c r="C104" s="286" t="str">
        <f>IF(B104="","",VLOOKUP(U104,Kilpailijat!$A$11:$E$2015,5,0))</f>
        <v/>
      </c>
      <c r="D104" s="286"/>
      <c r="E104" s="286"/>
      <c r="F104" s="286"/>
      <c r="G104" s="204"/>
      <c r="H104" s="204"/>
      <c r="I104" s="204"/>
      <c r="J104" s="204"/>
      <c r="K104" s="204"/>
      <c r="L104" s="204"/>
      <c r="M104" s="286"/>
      <c r="N104" s="285"/>
      <c r="O104" s="285"/>
      <c r="P104" s="285"/>
      <c r="Q104" s="287" t="str">
        <f t="shared" si="6"/>
        <v/>
      </c>
      <c r="R104" s="286"/>
      <c r="S104" s="285"/>
      <c r="T104" s="288" t="str">
        <f t="shared" si="7"/>
        <v/>
      </c>
      <c r="U104" s="289" t="str">
        <f t="shared" si="8"/>
        <v>MoukariM</v>
      </c>
      <c r="V104" s="494"/>
    </row>
    <row r="105" spans="1:28" ht="24.9" customHeight="1" x14ac:dyDescent="0.3">
      <c r="A105" s="273"/>
      <c r="B105" s="273"/>
      <c r="C105" s="274" t="str">
        <f>IF(B105="","",VLOOKUP(U105,Kilpailijat!$A$11:$E$2015,5,0))</f>
        <v/>
      </c>
      <c r="D105" s="274"/>
      <c r="E105" s="274"/>
      <c r="F105" s="274"/>
      <c r="G105" s="204"/>
      <c r="H105" s="204"/>
      <c r="I105" s="204"/>
      <c r="J105" s="204"/>
      <c r="K105" s="204"/>
      <c r="L105" s="204"/>
      <c r="M105" s="274"/>
      <c r="N105" s="273"/>
      <c r="O105" s="273"/>
      <c r="P105" s="273"/>
      <c r="Q105" s="275" t="str">
        <f t="shared" si="6"/>
        <v/>
      </c>
      <c r="R105" s="274"/>
      <c r="S105" s="273"/>
      <c r="T105" s="276" t="str">
        <f t="shared" si="7"/>
        <v/>
      </c>
      <c r="U105" s="277" t="str">
        <f t="shared" si="8"/>
        <v>MoukariM</v>
      </c>
      <c r="V105" s="492"/>
      <c r="W105" s="283"/>
      <c r="X105" s="284"/>
      <c r="Y105" s="284"/>
      <c r="Z105" s="37"/>
      <c r="AA105" s="37"/>
      <c r="AB105" s="37"/>
    </row>
    <row r="106" spans="1:28" ht="24.9" customHeight="1" x14ac:dyDescent="0.3">
      <c r="A106" s="285"/>
      <c r="B106" s="285"/>
      <c r="C106" s="286" t="str">
        <f>IF(B106="","",VLOOKUP(U106,Kilpailijat!$A$11:$E$2015,5,0))</f>
        <v/>
      </c>
      <c r="D106" s="286"/>
      <c r="E106" s="286"/>
      <c r="F106" s="286"/>
      <c r="G106" s="204"/>
      <c r="H106" s="204"/>
      <c r="I106" s="204"/>
      <c r="J106" s="204"/>
      <c r="K106" s="204"/>
      <c r="L106" s="204"/>
      <c r="M106" s="286"/>
      <c r="N106" s="285"/>
      <c r="O106" s="285"/>
      <c r="P106" s="285"/>
      <c r="Q106" s="287" t="str">
        <f t="shared" si="6"/>
        <v/>
      </c>
      <c r="R106" s="286"/>
      <c r="S106" s="285"/>
      <c r="T106" s="288" t="str">
        <f t="shared" si="7"/>
        <v/>
      </c>
      <c r="U106" s="289" t="str">
        <f t="shared" si="8"/>
        <v>MoukariM</v>
      </c>
      <c r="V106" s="494"/>
    </row>
  </sheetData>
  <autoFilter ref="A6:V6" xr:uid="{00000000-0009-0000-0000-000005000000}"/>
  <mergeCells count="2">
    <mergeCell ref="N4:O4"/>
    <mergeCell ref="X5:Y5"/>
  </mergeCells>
  <conditionalFormatting sqref="G7:G106">
    <cfRule type="cellIs" dxfId="84" priority="3" stopIfTrue="1" operator="lessThan">
      <formula>$G$3</formula>
    </cfRule>
    <cfRule type="cellIs" dxfId="83" priority="4" stopIfTrue="1" operator="greaterThanOrEqual">
      <formula>$G$3</formula>
    </cfRule>
  </conditionalFormatting>
  <conditionalFormatting sqref="H7:H106">
    <cfRule type="cellIs" dxfId="82" priority="5" stopIfTrue="1" operator="notBetween">
      <formula>$H$3</formula>
      <formula>$H$4</formula>
    </cfRule>
    <cfRule type="cellIs" dxfId="81" priority="6" stopIfTrue="1" operator="between">
      <formula>$H$3</formula>
      <formula>$H$4</formula>
    </cfRule>
  </conditionalFormatting>
  <conditionalFormatting sqref="I7:I106">
    <cfRule type="cellIs" dxfId="80" priority="7" stopIfTrue="1" operator="notBetween">
      <formula>$I$4</formula>
      <formula>$I$3</formula>
    </cfRule>
    <cfRule type="cellIs" dxfId="79" priority="8" stopIfTrue="1" operator="between">
      <formula>$I$4</formula>
      <formula>$I$3</formula>
    </cfRule>
  </conditionalFormatting>
  <conditionalFormatting sqref="J7:K106">
    <cfRule type="cellIs" dxfId="78" priority="9" stopIfTrue="1" operator="lessThan">
      <formula>$J$3</formula>
    </cfRule>
    <cfRule type="cellIs" dxfId="77" priority="10" stopIfTrue="1" operator="greaterThanOrEqual">
      <formula>$J$3</formula>
    </cfRule>
  </conditionalFormatting>
  <conditionalFormatting sqref="L7:L106">
    <cfRule type="cellIs" dxfId="76" priority="1" stopIfTrue="1" operator="equal">
      <formula>1</formula>
    </cfRule>
    <cfRule type="cellIs" dxfId="75" priority="2" stopIfTrue="1" operator="notEqual">
      <formula>1</formula>
    </cfRule>
  </conditionalFormatting>
  <dataValidations count="10">
    <dataValidation type="whole" allowBlank="1" showInputMessage="1" showErrorMessage="1" error="Syötitkö väärän arvon? Syötä 0 tai 1" sqref="L7:L106" xr:uid="{00000000-0002-0000-0500-000000000000}">
      <formula1>0</formula1>
      <formula2>1</formula2>
    </dataValidation>
    <dataValidation allowBlank="1" showInputMessage="1" showErrorMessage="1" prompt="Kirjoita kilpailijan numero B-Sarakkeeseen, kaava hakee" sqref="C7:C106" xr:uid="{00000000-0002-0000-0500-000001000000}"/>
    <dataValidation type="decimal" allowBlank="1" showInputMessage="1" showErrorMessage="1" error="Olet syöttänyt virheellisen arvon" sqref="G7:G106" xr:uid="{00000000-0002-0000-0500-000002000000}">
      <formula1>1500</formula1>
      <formula2>8000</formula2>
    </dataValidation>
    <dataValidation type="decimal" allowBlank="1" showInputMessage="1" showErrorMessage="1" error="Syötitkö väärän arvon? mm?" sqref="H7:H106" xr:uid="{00000000-0002-0000-0500-000003000000}">
      <formula1>60</formula1>
      <formula2>200</formula2>
    </dataValidation>
    <dataValidation type="decimal" allowBlank="1" showInputMessage="1" showErrorMessage="1" error="Syötitkö väärän arvon? mm?" sqref="I7:I106" xr:uid="{00000000-0002-0000-0500-000004000000}">
      <formula1>800</formula1>
      <formula2>1300</formula2>
    </dataValidation>
    <dataValidation type="decimal" allowBlank="1" showInputMessage="1" showErrorMessage="1" error="Syötitkö väärän arvon? mm?" sqref="J7:K106" xr:uid="{00000000-0002-0000-0500-000005000000}">
      <formula1>1</formula1>
      <formula2>5</formula2>
    </dataValidation>
    <dataValidation allowBlank="1" showInputMessage="1" showErrorMessage="1" prompt="Kirjoita hylkäysyyn numero P-Sarakkeeseen, kaava hakee" sqref="Q7:Q106" xr:uid="{00000000-0002-0000-0500-000007000000}"/>
    <dataValidation type="decimal" operator="greaterThan" allowBlank="1" showInputMessage="1" showErrorMessage="1" prompt="Kirjoita tarkastajan numero s-sarakkeeseen, kaava hakee" sqref="W7:W8 T7:T106" xr:uid="{00000000-0002-0000-0500-000008000000}">
      <formula1>0.01</formula1>
    </dataValidation>
    <dataValidation allowBlank="1" showInputMessage="1" showErrorMessage="1" prompt="Kirjoita kilpailijan numero S-Sarakkeeseen, kaava hakee" sqref="W9:W55 W57 W59 W61 W63 W65 W67 W69 W71 W73 W75 W77 W79 W81 W83 W85 W87 W89 W91 W93 W95 W97 W99 W101 W103 W105" xr:uid="{00000000-0002-0000-0500-000009000000}"/>
    <dataValidation allowBlank="1" showInputMessage="1" showErrorMessage="1" prompt="Jokaisella eri numero" sqref="A7:A106" xr:uid="{00000000-0002-0000-0500-00000A000000}"/>
  </dataValidations>
  <hyperlinks>
    <hyperlink ref="F2" location="Ohjeet!A1" display="Ohjeet" xr:uid="{00000000-0004-0000-0500-000000000000}"/>
  </hyperlinks>
  <pageMargins left="0.70826771653543308" right="0.70826771653543308" top="0.74881889763779519" bottom="0.74881889763779519" header="0.31535433070866142" footer="0.31535433070866142"/>
  <pageSetup paperSize="0" fitToWidth="0" fitToHeight="0" orientation="landscape" horizontalDpi="0" verticalDpi="0" copies="0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2" tint="-0.249977111117893"/>
  </sheetPr>
  <dimension ref="A1:M206"/>
  <sheetViews>
    <sheetView workbookViewId="0">
      <selection activeCell="D17" sqref="D17"/>
    </sheetView>
  </sheetViews>
  <sheetFormatPr defaultRowHeight="12.5" x14ac:dyDescent="0.25"/>
  <cols>
    <col min="1" max="1" width="35.453125" customWidth="1"/>
    <col min="2" max="2" width="14.54296875" customWidth="1"/>
    <col min="3" max="4" width="18" customWidth="1"/>
    <col min="5" max="1024" width="9.08984375" customWidth="1"/>
  </cols>
  <sheetData>
    <row r="1" spans="1:13" ht="27" customHeight="1" thickBot="1" x14ac:dyDescent="0.5">
      <c r="A1" s="290" t="s">
        <v>44</v>
      </c>
      <c r="B1" s="18">
        <f>Kilpailijat!$C$1</f>
        <v>0</v>
      </c>
      <c r="C1" s="120"/>
      <c r="D1" s="120"/>
      <c r="E1" s="120"/>
      <c r="F1" s="120"/>
      <c r="G1" s="120"/>
      <c r="H1" s="120"/>
    </row>
    <row r="2" spans="1:13" ht="23.25" customHeight="1" thickBot="1" x14ac:dyDescent="0.5">
      <c r="A2" s="121" t="s">
        <v>203</v>
      </c>
      <c r="B2" s="29"/>
      <c r="C2" s="29"/>
      <c r="D2" s="123"/>
      <c r="E2" s="29"/>
      <c r="F2" s="29"/>
      <c r="G2" s="23" t="s">
        <v>46</v>
      </c>
      <c r="H2" s="29"/>
      <c r="I2" s="29"/>
      <c r="J2" s="29"/>
      <c r="K2" s="29"/>
      <c r="L2" s="29"/>
      <c r="M2" s="29"/>
    </row>
    <row r="3" spans="1:13" ht="19.5" customHeight="1" thickBot="1" x14ac:dyDescent="0.4">
      <c r="A3" s="291" t="s">
        <v>223</v>
      </c>
      <c r="B3" s="514">
        <v>1</v>
      </c>
      <c r="C3" s="514"/>
      <c r="D3" s="514"/>
      <c r="E3" s="29"/>
      <c r="F3" s="243">
        <v>1</v>
      </c>
      <c r="G3" s="29" t="s">
        <v>120</v>
      </c>
      <c r="H3" s="29"/>
      <c r="I3" s="29"/>
      <c r="J3" s="29"/>
      <c r="K3" s="29"/>
      <c r="L3" s="29"/>
      <c r="M3" s="29"/>
    </row>
    <row r="4" spans="1:13" ht="13.5" customHeight="1" thickBot="1" x14ac:dyDescent="0.35">
      <c r="A4" s="126" t="s">
        <v>224</v>
      </c>
      <c r="B4" s="128"/>
      <c r="C4" s="128">
        <f>IF($B$3="","",VLOOKUP($B$3,HamMou!$A$7:$S$99,4,0))</f>
        <v>0</v>
      </c>
      <c r="D4" s="129"/>
      <c r="E4" s="29"/>
      <c r="F4" s="243">
        <v>2</v>
      </c>
      <c r="G4" s="29" t="s">
        <v>176</v>
      </c>
      <c r="H4" s="29"/>
      <c r="I4" s="29"/>
      <c r="J4" s="29"/>
      <c r="K4" s="29"/>
      <c r="L4" s="29"/>
      <c r="M4" s="29"/>
    </row>
    <row r="5" spans="1:13" ht="13.5" customHeight="1" thickBot="1" x14ac:dyDescent="0.35">
      <c r="A5" s="126" t="s">
        <v>225</v>
      </c>
      <c r="B5" s="131"/>
      <c r="C5" s="131">
        <f>IF($B$3="","",VLOOKUP($B$3,HamMou!$A$7:$S$99,5,0))</f>
        <v>0</v>
      </c>
      <c r="D5" s="132"/>
      <c r="E5" s="29"/>
      <c r="F5" s="243">
        <v>3</v>
      </c>
      <c r="G5" s="29" t="s">
        <v>218</v>
      </c>
      <c r="H5" s="29"/>
      <c r="I5" s="29"/>
      <c r="J5" s="29"/>
      <c r="K5" s="29"/>
      <c r="L5" s="29"/>
      <c r="M5" s="29"/>
    </row>
    <row r="6" spans="1:13" ht="13.5" customHeight="1" thickBot="1" x14ac:dyDescent="0.35">
      <c r="A6" s="126" t="s">
        <v>226</v>
      </c>
      <c r="B6" s="131"/>
      <c r="C6" s="131">
        <f>IF($B$3="","",VLOOKUP($B$3,HamMou!$A$7:$S$99,6,0))</f>
        <v>0</v>
      </c>
      <c r="D6" s="132"/>
      <c r="E6" s="29"/>
      <c r="F6" s="243">
        <v>4</v>
      </c>
      <c r="G6" s="29" t="s">
        <v>219</v>
      </c>
      <c r="H6" s="29"/>
      <c r="I6" s="29"/>
      <c r="J6" s="29"/>
      <c r="K6" s="29"/>
      <c r="L6" s="29"/>
      <c r="M6" s="29"/>
    </row>
    <row r="7" spans="1:13" ht="13.5" customHeight="1" thickBot="1" x14ac:dyDescent="0.35">
      <c r="A7" s="126" t="s">
        <v>227</v>
      </c>
      <c r="B7" s="131"/>
      <c r="C7" s="292" t="str">
        <f>IF($B$3="","",VLOOKUP($B$3,HamMou!$A$7:$S$99,3,0))</f>
        <v/>
      </c>
      <c r="D7" s="132"/>
      <c r="E7" s="29"/>
      <c r="F7" s="243">
        <v>5</v>
      </c>
      <c r="G7" s="29" t="s">
        <v>220</v>
      </c>
      <c r="H7" s="29"/>
      <c r="I7" s="29"/>
      <c r="J7" s="29"/>
      <c r="K7" s="29"/>
      <c r="L7" s="29"/>
      <c r="M7" s="29"/>
    </row>
    <row r="8" spans="1:13" ht="12.75" customHeight="1" thickBot="1" x14ac:dyDescent="0.35">
      <c r="A8" s="293"/>
      <c r="B8" s="294" t="s">
        <v>145</v>
      </c>
      <c r="C8" s="294" t="s">
        <v>146</v>
      </c>
      <c r="D8" s="295" t="s">
        <v>147</v>
      </c>
      <c r="E8" s="29"/>
      <c r="F8" s="243">
        <v>6</v>
      </c>
      <c r="G8" s="29" t="s">
        <v>228</v>
      </c>
      <c r="H8" s="29"/>
      <c r="I8" s="29"/>
      <c r="J8" s="29"/>
      <c r="K8" s="29"/>
      <c r="L8" s="29"/>
      <c r="M8" s="29"/>
    </row>
    <row r="9" spans="1:13" ht="12.75" customHeight="1" thickBot="1" x14ac:dyDescent="0.35">
      <c r="A9" s="126" t="s">
        <v>120</v>
      </c>
      <c r="B9" s="134">
        <f>HamMou!G3</f>
        <v>7260</v>
      </c>
      <c r="C9" s="134">
        <f>IF($B$3="","",VLOOKUP($B$3,HamMou!$A$7:$S$99,7,0))</f>
        <v>0</v>
      </c>
      <c r="D9" s="296"/>
      <c r="E9" s="29"/>
      <c r="F9" s="243">
        <v>7</v>
      </c>
      <c r="G9" s="29" t="s">
        <v>222</v>
      </c>
      <c r="H9" s="29"/>
      <c r="I9" s="29"/>
      <c r="J9" s="29"/>
      <c r="K9" s="29"/>
      <c r="L9" s="29"/>
      <c r="M9" s="29"/>
    </row>
    <row r="10" spans="1:13" ht="12.75" customHeight="1" thickBot="1" x14ac:dyDescent="0.35">
      <c r="A10" s="126" t="s">
        <v>176</v>
      </c>
      <c r="B10" s="134">
        <f>HamMou!H3</f>
        <v>110</v>
      </c>
      <c r="C10" s="134">
        <f>IF($B$3="","",VLOOKUP($B$3,HamMou!$A$7:$S$99,8,0))</f>
        <v>0</v>
      </c>
      <c r="D10" s="296">
        <f>HamMou!H4</f>
        <v>130</v>
      </c>
      <c r="E10" s="29"/>
      <c r="F10" s="29"/>
      <c r="H10" s="29"/>
      <c r="I10" s="29"/>
      <c r="J10" s="29"/>
      <c r="K10" s="29"/>
      <c r="L10" s="29"/>
      <c r="M10" s="29"/>
    </row>
    <row r="11" spans="1:13" ht="12.75" customHeight="1" thickBot="1" x14ac:dyDescent="0.35">
      <c r="A11" s="126" t="s">
        <v>218</v>
      </c>
      <c r="B11" s="134"/>
      <c r="C11" s="134">
        <f>IF($B$3="","",VLOOKUP($B$3,HamMou!$A$7:$S$99,9,0))</f>
        <v>0</v>
      </c>
      <c r="D11" s="296">
        <f>HamMou!I4</f>
        <v>1215</v>
      </c>
      <c r="E11" s="29"/>
      <c r="F11" s="29"/>
      <c r="G11" s="29"/>
      <c r="H11" s="29"/>
      <c r="I11" s="29"/>
      <c r="J11" s="29"/>
      <c r="K11" s="29"/>
      <c r="L11" s="29"/>
      <c r="M11" s="29"/>
    </row>
    <row r="12" spans="1:13" ht="12.75" customHeight="1" thickBot="1" x14ac:dyDescent="0.35">
      <c r="A12" s="297" t="s">
        <v>219</v>
      </c>
      <c r="B12" s="139">
        <f>HamMou!J3</f>
        <v>3</v>
      </c>
      <c r="C12" s="139">
        <f>IF($B$3="","",VLOOKUP($B$3,HamMou!$A$7:$S$99,10,0))</f>
        <v>0</v>
      </c>
      <c r="D12" s="251"/>
      <c r="E12" s="29"/>
      <c r="F12" s="29"/>
      <c r="G12" s="29"/>
      <c r="H12" s="29"/>
      <c r="I12" s="29"/>
      <c r="J12" s="29"/>
      <c r="K12" s="29"/>
      <c r="L12" s="29"/>
      <c r="M12" s="29"/>
    </row>
    <row r="13" spans="1:13" ht="12.75" customHeight="1" thickBot="1" x14ac:dyDescent="0.35">
      <c r="A13" s="126" t="s">
        <v>229</v>
      </c>
      <c r="B13" s="134" t="s">
        <v>70</v>
      </c>
      <c r="C13" s="134">
        <f>IF($B$3="","",VLOOKUP($B$3,HamMou!$A$7:$S$99,12,0))</f>
        <v>0</v>
      </c>
      <c r="D13" s="296"/>
      <c r="E13" s="29"/>
      <c r="F13" s="29"/>
      <c r="G13" s="29"/>
      <c r="H13" s="29"/>
      <c r="I13" s="29"/>
      <c r="J13" s="29"/>
      <c r="K13" s="29"/>
      <c r="L13" s="29"/>
      <c r="M13" s="29"/>
    </row>
    <row r="14" spans="1:13" ht="12.75" customHeight="1" x14ac:dyDescent="0.3">
      <c r="A14" s="135" t="s">
        <v>213</v>
      </c>
      <c r="B14" s="144"/>
      <c r="C14" s="144"/>
      <c r="D14" s="145"/>
      <c r="E14" s="29"/>
      <c r="F14" s="29"/>
      <c r="G14" s="29"/>
      <c r="H14" s="29"/>
      <c r="I14" s="29"/>
      <c r="J14" s="29"/>
      <c r="K14" s="29"/>
      <c r="L14" s="29"/>
      <c r="M14" s="29"/>
    </row>
    <row r="15" spans="1:13" ht="12.75" customHeight="1" x14ac:dyDescent="0.3">
      <c r="A15" s="254">
        <f>IF($B$3="","",VLOOKUP($B$3,HamMou!$A$7:$S$99,13,0))</f>
        <v>0</v>
      </c>
      <c r="B15" s="159"/>
      <c r="C15" s="159"/>
      <c r="D15" s="155"/>
      <c r="E15" s="29"/>
      <c r="F15" s="29"/>
      <c r="G15" s="29"/>
      <c r="H15" s="29"/>
      <c r="I15" s="29"/>
      <c r="J15" s="29"/>
      <c r="K15" s="29"/>
      <c r="L15" s="29"/>
      <c r="M15" s="29"/>
    </row>
    <row r="16" spans="1:13" ht="12.75" customHeight="1" x14ac:dyDescent="0.3">
      <c r="A16" s="255"/>
      <c r="B16" s="161"/>
      <c r="C16" s="161"/>
      <c r="D16" s="162"/>
      <c r="E16" s="29"/>
      <c r="F16" s="29"/>
      <c r="G16" s="29"/>
      <c r="H16" s="29"/>
      <c r="I16" s="29"/>
      <c r="J16" s="29"/>
      <c r="K16" s="29"/>
      <c r="L16" s="29"/>
      <c r="M16" s="29"/>
    </row>
    <row r="17" spans="1:13" ht="12.75" customHeight="1" x14ac:dyDescent="0.3">
      <c r="A17" s="255"/>
      <c r="B17" s="161"/>
      <c r="C17" s="161"/>
      <c r="D17" s="162"/>
      <c r="E17" s="29"/>
      <c r="F17" s="29"/>
      <c r="G17" s="29"/>
      <c r="H17" s="29"/>
      <c r="I17" s="29"/>
      <c r="J17" s="29"/>
      <c r="K17" s="29"/>
      <c r="L17" s="29"/>
      <c r="M17" s="29"/>
    </row>
    <row r="18" spans="1:13" ht="12.75" customHeight="1" thickBot="1" x14ac:dyDescent="0.35">
      <c r="A18" s="256"/>
      <c r="B18" s="164"/>
      <c r="C18" s="164"/>
      <c r="D18" s="165"/>
      <c r="E18" s="29"/>
      <c r="F18" s="29"/>
      <c r="G18" s="29"/>
      <c r="H18" s="29"/>
      <c r="I18" s="29"/>
      <c r="J18" s="29"/>
      <c r="K18" s="29"/>
      <c r="L18" s="29"/>
      <c r="M18" s="29"/>
    </row>
    <row r="19" spans="1:13" ht="12.75" customHeight="1" x14ac:dyDescent="0.3">
      <c r="A19" s="166"/>
      <c r="B19" s="167"/>
      <c r="C19" s="167"/>
      <c r="D19" s="168"/>
      <c r="E19" s="29"/>
      <c r="F19" s="29"/>
      <c r="G19" s="29"/>
      <c r="H19" s="29"/>
      <c r="I19" s="29"/>
      <c r="J19" s="29"/>
      <c r="K19" s="29"/>
      <c r="L19" s="29"/>
      <c r="M19" s="29"/>
    </row>
    <row r="20" spans="1:13" ht="12.75" customHeight="1" x14ac:dyDescent="0.3">
      <c r="A20" s="172" t="s">
        <v>230</v>
      </c>
      <c r="B20" s="84" t="s">
        <v>156</v>
      </c>
      <c r="C20" s="243">
        <f>IF($B$3="","",VLOOKUP($B$3,HamMou!$A$7:$S$99,14,0))</f>
        <v>0</v>
      </c>
      <c r="D20" s="171"/>
      <c r="E20" s="29"/>
      <c r="F20" s="29"/>
      <c r="G20" s="29"/>
      <c r="H20" s="29"/>
      <c r="I20" s="29"/>
      <c r="J20" s="29"/>
      <c r="K20" s="29"/>
      <c r="L20" s="29"/>
      <c r="M20" s="29"/>
    </row>
    <row r="21" spans="1:13" ht="12.75" customHeight="1" x14ac:dyDescent="0.3">
      <c r="A21" s="172"/>
      <c r="B21" s="84" t="s">
        <v>199</v>
      </c>
      <c r="C21" s="243">
        <f>IF($B$3="","",VLOOKUP($B$3,HamMou!$A$7:$S$99,15,0))</f>
        <v>0</v>
      </c>
      <c r="D21" s="171"/>
      <c r="E21" s="29"/>
      <c r="F21" s="29"/>
      <c r="G21" s="29"/>
      <c r="H21" s="29"/>
      <c r="I21" s="29"/>
      <c r="J21" s="29"/>
      <c r="K21" s="29"/>
      <c r="L21" s="29"/>
      <c r="M21" s="29"/>
    </row>
    <row r="22" spans="1:13" ht="12.75" customHeight="1" x14ac:dyDescent="0.3">
      <c r="A22" s="172" t="s">
        <v>200</v>
      </c>
      <c r="B22" s="510" t="str">
        <f>IF($B$3="","",VLOOKUP($B$3,HamMou!$A$7:$S$99,17,0))</f>
        <v/>
      </c>
      <c r="C22" s="510"/>
      <c r="D22" s="510"/>
      <c r="E22" s="29"/>
      <c r="F22" s="29"/>
      <c r="G22" s="29"/>
      <c r="H22" s="29"/>
      <c r="I22" s="29"/>
      <c r="J22" s="29"/>
      <c r="K22" s="29"/>
      <c r="L22" s="29"/>
      <c r="M22" s="29"/>
    </row>
    <row r="23" spans="1:13" ht="12.75" customHeight="1" thickBot="1" x14ac:dyDescent="0.35">
      <c r="A23" s="157"/>
      <c r="B23" s="128"/>
      <c r="C23" s="128"/>
      <c r="D23" s="129"/>
      <c r="E23" s="29"/>
      <c r="F23" s="29"/>
      <c r="G23" s="29"/>
      <c r="H23" s="29"/>
      <c r="I23" s="29"/>
      <c r="J23" s="29"/>
      <c r="K23" s="29"/>
      <c r="L23" s="29"/>
      <c r="M23" s="29"/>
    </row>
    <row r="24" spans="1:13" ht="12.75" customHeight="1" x14ac:dyDescent="0.3">
      <c r="A24" s="135" t="s">
        <v>112</v>
      </c>
      <c r="B24" s="144"/>
      <c r="C24" s="144"/>
      <c r="D24" s="145"/>
      <c r="E24" s="29"/>
      <c r="F24" s="29"/>
      <c r="G24" s="29"/>
      <c r="H24" s="29"/>
      <c r="I24" s="29"/>
      <c r="J24" s="29"/>
      <c r="K24" s="29"/>
      <c r="L24" s="29"/>
      <c r="M24" s="29"/>
    </row>
    <row r="25" spans="1:13" ht="12.75" customHeight="1" x14ac:dyDescent="0.3">
      <c r="A25" s="254">
        <f>IF($B$3="","",VLOOKUP($B$3,HamMou!$A$7:$S$99,18,0))</f>
        <v>0</v>
      </c>
      <c r="B25" s="159"/>
      <c r="C25" s="159"/>
      <c r="D25" s="155"/>
      <c r="E25" s="29"/>
      <c r="F25" s="29"/>
      <c r="G25" s="29"/>
      <c r="H25" s="29"/>
      <c r="I25" s="29"/>
      <c r="J25" s="29"/>
      <c r="K25" s="29"/>
      <c r="L25" s="29"/>
      <c r="M25" s="29"/>
    </row>
    <row r="26" spans="1:13" ht="12.75" customHeight="1" x14ac:dyDescent="0.3">
      <c r="A26" s="255"/>
      <c r="B26" s="161"/>
      <c r="C26" s="161"/>
      <c r="D26" s="162"/>
      <c r="E26" s="29"/>
      <c r="F26" s="29"/>
      <c r="G26" s="29"/>
      <c r="H26" s="29"/>
      <c r="I26" s="29"/>
      <c r="J26" s="29"/>
      <c r="K26" s="29"/>
      <c r="L26" s="29"/>
      <c r="M26" s="29"/>
    </row>
    <row r="27" spans="1:13" ht="12.75" customHeight="1" thickBot="1" x14ac:dyDescent="0.35">
      <c r="A27" s="258"/>
      <c r="B27" s="177"/>
      <c r="C27" s="177"/>
      <c r="D27" s="178"/>
      <c r="E27" s="29"/>
      <c r="F27" s="29"/>
      <c r="G27" s="29"/>
      <c r="H27" s="29"/>
      <c r="I27" s="29"/>
      <c r="J27" s="29"/>
      <c r="K27" s="29"/>
      <c r="L27" s="29"/>
      <c r="M27" s="29"/>
    </row>
    <row r="28" spans="1:13" ht="12.75" customHeight="1" x14ac:dyDescent="0.3">
      <c r="A28" s="298"/>
      <c r="B28" s="299"/>
      <c r="C28" s="300"/>
      <c r="D28" s="301"/>
      <c r="E28" s="29"/>
      <c r="F28" s="29"/>
      <c r="G28" s="29"/>
      <c r="H28" s="29"/>
      <c r="I28" s="29"/>
      <c r="J28" s="29"/>
      <c r="K28" s="29"/>
      <c r="L28" s="29"/>
      <c r="M28" s="29"/>
    </row>
    <row r="29" spans="1:13" ht="12.75" customHeight="1" x14ac:dyDescent="0.3">
      <c r="A29" s="258"/>
      <c r="B29" s="177"/>
      <c r="C29" s="177"/>
      <c r="D29" s="178"/>
      <c r="E29" s="29"/>
      <c r="F29" s="29"/>
      <c r="G29" s="29"/>
      <c r="H29" s="29"/>
      <c r="I29" s="29"/>
      <c r="J29" s="29"/>
      <c r="K29" s="29"/>
      <c r="L29" s="29"/>
      <c r="M29" s="29"/>
    </row>
    <row r="30" spans="1:13" ht="12.75" customHeight="1" x14ac:dyDescent="0.3">
      <c r="A30" s="258"/>
      <c r="B30" s="177"/>
      <c r="C30" s="177"/>
      <c r="D30" s="178"/>
      <c r="E30" s="29"/>
      <c r="F30" s="29"/>
      <c r="G30" s="29"/>
      <c r="H30" s="29"/>
      <c r="I30" s="29"/>
      <c r="J30" s="29"/>
      <c r="K30" s="29"/>
      <c r="L30" s="29"/>
      <c r="M30" s="29"/>
    </row>
    <row r="31" spans="1:13" ht="12.75" customHeight="1" x14ac:dyDescent="0.3">
      <c r="A31" s="172"/>
      <c r="B31" s="29"/>
      <c r="C31" s="29"/>
      <c r="D31" s="171"/>
      <c r="E31" s="29"/>
      <c r="F31" s="29"/>
      <c r="G31" s="29"/>
      <c r="H31" s="29"/>
      <c r="I31" s="29"/>
      <c r="J31" s="29"/>
      <c r="K31" s="29"/>
      <c r="L31" s="29"/>
      <c r="M31" s="29"/>
    </row>
    <row r="32" spans="1:13" ht="12.75" customHeight="1" x14ac:dyDescent="0.3">
      <c r="A32" s="172" t="s">
        <v>201</v>
      </c>
      <c r="B32" s="147"/>
      <c r="C32" s="147"/>
      <c r="D32" s="171"/>
      <c r="E32" s="29"/>
      <c r="F32" s="29"/>
      <c r="G32" s="29"/>
      <c r="H32" s="29"/>
      <c r="I32" s="29"/>
      <c r="J32" s="29"/>
      <c r="K32" s="29"/>
      <c r="L32" s="29"/>
      <c r="M32" s="29"/>
    </row>
    <row r="33" spans="1:13" ht="12.75" customHeight="1" x14ac:dyDescent="0.3">
      <c r="A33" s="172" t="s">
        <v>160</v>
      </c>
      <c r="B33" s="302" t="str">
        <f>IF($B$3="","",VLOOKUP($B$3,HamMou!$A$7:$T$99,20,0))</f>
        <v/>
      </c>
      <c r="C33" s="29"/>
      <c r="D33" s="171"/>
      <c r="E33" s="29"/>
      <c r="F33" s="29"/>
      <c r="G33" s="29"/>
      <c r="H33" s="29"/>
      <c r="I33" s="29"/>
      <c r="J33" s="29"/>
      <c r="K33" s="29"/>
      <c r="L33" s="29"/>
      <c r="M33" s="29"/>
    </row>
    <row r="34" spans="1:13" ht="12.75" customHeight="1" x14ac:dyDescent="0.3">
      <c r="A34" s="172"/>
      <c r="B34" s="29"/>
      <c r="C34" s="29"/>
      <c r="D34" s="171"/>
      <c r="E34" s="29"/>
      <c r="F34" s="29"/>
      <c r="G34" s="29"/>
      <c r="H34" s="29"/>
      <c r="I34" s="29"/>
      <c r="J34" s="29"/>
      <c r="K34" s="29"/>
      <c r="L34" s="29"/>
      <c r="M34" s="29"/>
    </row>
    <row r="35" spans="1:13" ht="12.75" customHeight="1" x14ac:dyDescent="0.3">
      <c r="A35" s="172" t="s">
        <v>161</v>
      </c>
      <c r="B35" s="180">
        <f ca="1">IF(C35&lt;&gt;"","",NOW())</f>
        <v>45751.598656944443</v>
      </c>
      <c r="C35" s="180"/>
      <c r="D35" s="171"/>
      <c r="E35" s="29"/>
      <c r="F35" s="29"/>
      <c r="G35" s="29"/>
      <c r="H35" s="29"/>
      <c r="I35" s="29"/>
      <c r="J35" s="29"/>
      <c r="K35" s="29"/>
      <c r="L35" s="29"/>
      <c r="M35" s="29"/>
    </row>
    <row r="36" spans="1:13" ht="12.75" customHeight="1" x14ac:dyDescent="0.3">
      <c r="A36" s="169"/>
      <c r="B36" s="29"/>
      <c r="C36" s="29"/>
      <c r="D36" s="171"/>
      <c r="E36" s="29"/>
      <c r="F36" s="29"/>
      <c r="G36" s="29"/>
      <c r="H36" s="29"/>
      <c r="I36" s="29"/>
      <c r="J36" s="29"/>
      <c r="K36" s="29"/>
      <c r="L36" s="29"/>
      <c r="M36" s="29"/>
    </row>
    <row r="37" spans="1:13" ht="12.75" customHeight="1" x14ac:dyDescent="0.3">
      <c r="A37" s="169"/>
      <c r="B37" s="29"/>
      <c r="C37" s="29"/>
      <c r="D37" s="171"/>
      <c r="E37" s="29"/>
      <c r="F37" s="29"/>
      <c r="G37" s="29"/>
      <c r="H37" s="29"/>
      <c r="I37" s="29"/>
      <c r="J37" s="29"/>
      <c r="K37" s="29"/>
      <c r="L37" s="29"/>
      <c r="M37" s="29"/>
    </row>
    <row r="38" spans="1:13" ht="12.75" customHeight="1" x14ac:dyDescent="0.3">
      <c r="A38" s="169"/>
      <c r="B38" s="29"/>
      <c r="C38" s="29"/>
      <c r="D38" s="171"/>
      <c r="E38" s="29"/>
      <c r="F38" s="29"/>
      <c r="G38" s="29"/>
      <c r="H38" s="29"/>
      <c r="I38" s="29"/>
      <c r="J38" s="29"/>
      <c r="K38" s="29"/>
      <c r="L38" s="29"/>
      <c r="M38" s="29"/>
    </row>
    <row r="39" spans="1:13" ht="12.75" customHeight="1" x14ac:dyDescent="0.3">
      <c r="A39" s="169"/>
      <c r="B39" s="29"/>
      <c r="C39" s="29"/>
      <c r="D39" s="171"/>
      <c r="E39" s="29"/>
      <c r="F39" s="29"/>
      <c r="G39" s="29"/>
      <c r="H39" s="29"/>
      <c r="I39" s="29"/>
      <c r="J39" s="29"/>
      <c r="K39" s="29"/>
      <c r="L39" s="29"/>
      <c r="M39" s="29"/>
    </row>
    <row r="40" spans="1:13" ht="12.75" customHeight="1" x14ac:dyDescent="0.3">
      <c r="A40" s="169"/>
      <c r="B40" s="29"/>
      <c r="C40" s="29"/>
      <c r="D40" s="171"/>
      <c r="E40" s="29"/>
      <c r="F40" s="29"/>
      <c r="G40" s="29"/>
      <c r="H40" s="29"/>
      <c r="I40" s="29"/>
      <c r="J40" s="29"/>
      <c r="K40" s="29"/>
      <c r="L40" s="29"/>
      <c r="M40" s="29"/>
    </row>
    <row r="41" spans="1:13" ht="12.75" customHeight="1" x14ac:dyDescent="0.3">
      <c r="A41" s="169"/>
      <c r="B41" s="29"/>
      <c r="C41" s="29"/>
      <c r="D41" s="171"/>
      <c r="E41" s="29"/>
      <c r="F41" s="29"/>
      <c r="G41" s="29"/>
      <c r="H41" s="29"/>
      <c r="I41" s="29"/>
      <c r="J41" s="29"/>
      <c r="K41" s="29"/>
      <c r="L41" s="29"/>
      <c r="M41" s="29"/>
    </row>
    <row r="42" spans="1:13" ht="12.75" customHeight="1" x14ac:dyDescent="0.3">
      <c r="A42" s="169"/>
      <c r="B42" s="29"/>
      <c r="C42" s="29"/>
      <c r="D42" s="171"/>
      <c r="E42" s="29"/>
      <c r="F42" s="29"/>
      <c r="G42" s="29"/>
      <c r="H42" s="29"/>
      <c r="I42" s="29"/>
      <c r="J42" s="29"/>
      <c r="K42" s="29"/>
      <c r="L42" s="29"/>
      <c r="M42" s="29"/>
    </row>
    <row r="43" spans="1:13" ht="12.75" customHeight="1" x14ac:dyDescent="0.3">
      <c r="A43" s="169"/>
      <c r="B43" s="29"/>
      <c r="C43" s="29"/>
      <c r="D43" s="171"/>
      <c r="E43" s="29"/>
      <c r="F43" s="29"/>
      <c r="G43" s="29"/>
      <c r="H43" s="29"/>
      <c r="I43" s="29"/>
      <c r="J43" s="29"/>
      <c r="K43" s="29"/>
      <c r="L43" s="29"/>
      <c r="M43" s="29"/>
    </row>
    <row r="44" spans="1:13" ht="12.75" customHeight="1" x14ac:dyDescent="0.3">
      <c r="A44" s="169"/>
      <c r="B44" s="29"/>
      <c r="C44" s="29"/>
      <c r="D44" s="171"/>
      <c r="E44" s="29"/>
      <c r="F44" s="29"/>
      <c r="G44" s="29"/>
      <c r="H44" s="29"/>
      <c r="I44" s="29"/>
      <c r="J44" s="29"/>
      <c r="K44" s="29"/>
      <c r="L44" s="29"/>
      <c r="M44" s="29"/>
    </row>
    <row r="45" spans="1:13" ht="12.75" customHeight="1" x14ac:dyDescent="0.3">
      <c r="A45" s="169"/>
      <c r="B45" s="29"/>
      <c r="C45" s="29"/>
      <c r="D45" s="171"/>
      <c r="E45" s="29"/>
      <c r="F45" s="29"/>
      <c r="G45" s="29"/>
      <c r="H45" s="29"/>
      <c r="I45" s="29"/>
      <c r="J45" s="29"/>
      <c r="K45" s="29"/>
      <c r="L45" s="29"/>
      <c r="M45" s="29"/>
    </row>
    <row r="46" spans="1:13" ht="12.75" customHeight="1" x14ac:dyDescent="0.3">
      <c r="A46" s="169"/>
      <c r="B46" s="29"/>
      <c r="C46" s="29"/>
      <c r="D46" s="171"/>
      <c r="E46" s="29"/>
      <c r="F46" s="29"/>
      <c r="G46" s="29"/>
      <c r="H46" s="29"/>
      <c r="I46" s="29"/>
      <c r="J46" s="29"/>
      <c r="K46" s="29"/>
      <c r="L46" s="29"/>
      <c r="M46" s="29"/>
    </row>
    <row r="47" spans="1:13" ht="12.75" customHeight="1" thickBot="1" x14ac:dyDescent="0.35">
      <c r="A47" s="127"/>
      <c r="B47" s="128"/>
      <c r="C47" s="128"/>
      <c r="D47" s="129"/>
      <c r="E47" s="29"/>
      <c r="F47" s="29"/>
      <c r="G47" s="29"/>
      <c r="H47" s="29"/>
      <c r="I47" s="29"/>
      <c r="J47" s="29"/>
      <c r="K47" s="29"/>
      <c r="L47" s="29"/>
      <c r="M47" s="29"/>
    </row>
    <row r="48" spans="1:13" ht="13" x14ac:dyDescent="0.3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</row>
    <row r="49" spans="1:13" ht="13" x14ac:dyDescent="0.3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</row>
    <row r="50" spans="1:13" ht="13" x14ac:dyDescent="0.3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</row>
    <row r="51" spans="1:13" ht="13" x14ac:dyDescent="0.3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</row>
    <row r="52" spans="1:13" ht="13" x14ac:dyDescent="0.3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</row>
    <row r="53" spans="1:13" ht="13" x14ac:dyDescent="0.3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</row>
    <row r="54" spans="1:13" ht="13" x14ac:dyDescent="0.3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</row>
    <row r="55" spans="1:13" ht="13" x14ac:dyDescent="0.3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</row>
    <row r="56" spans="1:13" ht="13" x14ac:dyDescent="0.3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</row>
    <row r="57" spans="1:13" ht="13" x14ac:dyDescent="0.3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</row>
    <row r="58" spans="1:13" ht="13" x14ac:dyDescent="0.3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</row>
    <row r="59" spans="1:13" ht="13" x14ac:dyDescent="0.3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</row>
    <row r="60" spans="1:13" ht="13" x14ac:dyDescent="0.3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</row>
    <row r="61" spans="1:13" ht="13" x14ac:dyDescent="0.3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</row>
    <row r="62" spans="1:13" ht="13" x14ac:dyDescent="0.3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</row>
    <row r="63" spans="1:13" ht="13" x14ac:dyDescent="0.3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</row>
    <row r="64" spans="1:13" ht="13" x14ac:dyDescent="0.3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</row>
    <row r="65" spans="1:13" ht="13" x14ac:dyDescent="0.3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</row>
    <row r="66" spans="1:13" ht="13" x14ac:dyDescent="0.3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</row>
    <row r="67" spans="1:13" ht="13" x14ac:dyDescent="0.3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</row>
    <row r="68" spans="1:13" ht="13" x14ac:dyDescent="0.3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</row>
    <row r="69" spans="1:13" ht="13" x14ac:dyDescent="0.3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</row>
    <row r="70" spans="1:13" ht="13" x14ac:dyDescent="0.3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</row>
    <row r="71" spans="1:13" ht="13" x14ac:dyDescent="0.3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</row>
    <row r="72" spans="1:13" ht="13" x14ac:dyDescent="0.3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</row>
    <row r="73" spans="1:13" ht="13" x14ac:dyDescent="0.3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</row>
    <row r="74" spans="1:13" ht="13" x14ac:dyDescent="0.3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</row>
    <row r="75" spans="1:13" ht="13" x14ac:dyDescent="0.3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</row>
    <row r="76" spans="1:13" ht="13" x14ac:dyDescent="0.3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</row>
    <row r="77" spans="1:13" ht="13" x14ac:dyDescent="0.3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</row>
    <row r="78" spans="1:13" ht="13" x14ac:dyDescent="0.3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</row>
    <row r="79" spans="1:13" ht="13" x14ac:dyDescent="0.3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</row>
    <row r="80" spans="1:13" ht="13" x14ac:dyDescent="0.3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</row>
    <row r="81" spans="1:13" ht="13" x14ac:dyDescent="0.3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</row>
    <row r="82" spans="1:13" ht="13" x14ac:dyDescent="0.3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</row>
    <row r="83" spans="1:13" ht="13" x14ac:dyDescent="0.3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</row>
    <row r="84" spans="1:13" ht="13" x14ac:dyDescent="0.3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</row>
    <row r="85" spans="1:13" ht="13" x14ac:dyDescent="0.3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</row>
    <row r="86" spans="1:13" ht="13" x14ac:dyDescent="0.3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</row>
    <row r="87" spans="1:13" ht="13" x14ac:dyDescent="0.3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</row>
    <row r="88" spans="1:13" ht="13" x14ac:dyDescent="0.3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</row>
    <row r="89" spans="1:13" ht="13" x14ac:dyDescent="0.3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</row>
    <row r="90" spans="1:13" ht="13" x14ac:dyDescent="0.3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</row>
    <row r="91" spans="1:13" ht="13" x14ac:dyDescent="0.3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</row>
    <row r="92" spans="1:13" ht="13" x14ac:dyDescent="0.3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</row>
    <row r="93" spans="1:13" ht="13" x14ac:dyDescent="0.3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</row>
    <row r="94" spans="1:13" ht="13" x14ac:dyDescent="0.3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</row>
    <row r="95" spans="1:13" ht="13" x14ac:dyDescent="0.3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</row>
    <row r="96" spans="1:13" ht="13" x14ac:dyDescent="0.3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</row>
    <row r="97" spans="1:13" ht="13" x14ac:dyDescent="0.3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</row>
    <row r="98" spans="1:13" ht="13" x14ac:dyDescent="0.3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</row>
    <row r="99" spans="1:13" ht="13" x14ac:dyDescent="0.3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</row>
    <row r="100" spans="1:13" ht="13" x14ac:dyDescent="0.3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</row>
    <row r="101" spans="1:13" ht="13" x14ac:dyDescent="0.3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</row>
    <row r="102" spans="1:13" ht="13" x14ac:dyDescent="0.3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</row>
    <row r="103" spans="1:13" ht="13" x14ac:dyDescent="0.3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</row>
    <row r="104" spans="1:13" ht="13" x14ac:dyDescent="0.3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</row>
    <row r="105" spans="1:13" ht="13" x14ac:dyDescent="0.3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</row>
    <row r="106" spans="1:13" ht="13" x14ac:dyDescent="0.3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</row>
    <row r="107" spans="1:13" ht="13" x14ac:dyDescent="0.3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</row>
    <row r="108" spans="1:13" ht="13" x14ac:dyDescent="0.3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</row>
    <row r="109" spans="1:13" ht="13" x14ac:dyDescent="0.3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</row>
    <row r="110" spans="1:13" ht="13" x14ac:dyDescent="0.3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</row>
    <row r="111" spans="1:13" ht="13" x14ac:dyDescent="0.3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</row>
    <row r="112" spans="1:13" ht="13" x14ac:dyDescent="0.3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</row>
    <row r="113" spans="1:13" ht="13" x14ac:dyDescent="0.3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</row>
    <row r="114" spans="1:13" ht="13" x14ac:dyDescent="0.3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</row>
    <row r="115" spans="1:13" ht="13" x14ac:dyDescent="0.3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</row>
    <row r="116" spans="1:13" ht="13" x14ac:dyDescent="0.3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</row>
    <row r="117" spans="1:13" ht="13" x14ac:dyDescent="0.3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</row>
    <row r="118" spans="1:13" ht="13" x14ac:dyDescent="0.3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</row>
    <row r="119" spans="1:13" ht="13" x14ac:dyDescent="0.3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</row>
    <row r="120" spans="1:13" ht="13" x14ac:dyDescent="0.3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</row>
    <row r="121" spans="1:13" ht="13" x14ac:dyDescent="0.3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</row>
    <row r="122" spans="1:13" ht="13" x14ac:dyDescent="0.3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</row>
    <row r="123" spans="1:13" ht="13" x14ac:dyDescent="0.3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</row>
    <row r="124" spans="1:13" ht="13" x14ac:dyDescent="0.3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</row>
    <row r="125" spans="1:13" ht="13" x14ac:dyDescent="0.3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</row>
    <row r="126" spans="1:13" ht="13" x14ac:dyDescent="0.3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</row>
    <row r="127" spans="1:13" ht="13" x14ac:dyDescent="0.3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</row>
    <row r="128" spans="1:13" ht="13" x14ac:dyDescent="0.3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</row>
    <row r="129" spans="1:13" ht="13" x14ac:dyDescent="0.3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</row>
    <row r="130" spans="1:13" ht="13" x14ac:dyDescent="0.3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</row>
    <row r="131" spans="1:13" ht="13" x14ac:dyDescent="0.3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</row>
    <row r="132" spans="1:13" ht="13" x14ac:dyDescent="0.3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</row>
    <row r="133" spans="1:13" ht="13" x14ac:dyDescent="0.3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</row>
    <row r="134" spans="1:13" ht="13" x14ac:dyDescent="0.3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</row>
    <row r="135" spans="1:13" ht="13" x14ac:dyDescent="0.3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</row>
    <row r="136" spans="1:13" ht="13" x14ac:dyDescent="0.3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</row>
    <row r="137" spans="1:13" ht="13" x14ac:dyDescent="0.3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</row>
    <row r="138" spans="1:13" ht="13" x14ac:dyDescent="0.3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</row>
    <row r="139" spans="1:13" ht="13" x14ac:dyDescent="0.3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</row>
    <row r="140" spans="1:13" ht="13" x14ac:dyDescent="0.3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</row>
    <row r="141" spans="1:13" ht="13" x14ac:dyDescent="0.3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</row>
    <row r="142" spans="1:13" ht="13" x14ac:dyDescent="0.3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</row>
    <row r="143" spans="1:13" ht="13" x14ac:dyDescent="0.3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</row>
    <row r="144" spans="1:13" ht="13" x14ac:dyDescent="0.3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</row>
    <row r="145" spans="1:13" ht="13" x14ac:dyDescent="0.3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</row>
    <row r="146" spans="1:13" ht="13" x14ac:dyDescent="0.3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</row>
    <row r="147" spans="1:13" ht="13" x14ac:dyDescent="0.3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</row>
    <row r="148" spans="1:13" ht="13" x14ac:dyDescent="0.3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</row>
    <row r="149" spans="1:13" ht="13" x14ac:dyDescent="0.3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</row>
    <row r="150" spans="1:13" ht="13" x14ac:dyDescent="0.3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</row>
    <row r="151" spans="1:13" ht="13" x14ac:dyDescent="0.3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</row>
    <row r="152" spans="1:13" ht="13" x14ac:dyDescent="0.3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</row>
    <row r="153" spans="1:13" ht="13" x14ac:dyDescent="0.3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</row>
    <row r="154" spans="1:13" ht="13" x14ac:dyDescent="0.3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</row>
    <row r="155" spans="1:13" ht="13" x14ac:dyDescent="0.3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</row>
    <row r="156" spans="1:13" ht="13" x14ac:dyDescent="0.3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</row>
    <row r="157" spans="1:13" ht="13" x14ac:dyDescent="0.3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</row>
    <row r="158" spans="1:13" ht="13" x14ac:dyDescent="0.3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</row>
    <row r="159" spans="1:13" ht="13" x14ac:dyDescent="0.3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</row>
    <row r="160" spans="1:13" ht="13" x14ac:dyDescent="0.3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</row>
    <row r="161" spans="1:13" ht="13" x14ac:dyDescent="0.3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</row>
    <row r="162" spans="1:13" ht="13" x14ac:dyDescent="0.3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</row>
    <row r="163" spans="1:13" ht="13" x14ac:dyDescent="0.3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</row>
    <row r="164" spans="1:13" ht="13" x14ac:dyDescent="0.3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</row>
    <row r="165" spans="1:13" ht="13" x14ac:dyDescent="0.3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</row>
    <row r="166" spans="1:13" ht="13" x14ac:dyDescent="0.3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</row>
    <row r="167" spans="1:13" ht="13" x14ac:dyDescent="0.3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</row>
    <row r="168" spans="1:13" ht="13" x14ac:dyDescent="0.3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</row>
    <row r="169" spans="1:13" ht="13" x14ac:dyDescent="0.3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</row>
    <row r="170" spans="1:13" ht="13" x14ac:dyDescent="0.3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</row>
    <row r="171" spans="1:13" ht="13" x14ac:dyDescent="0.3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</row>
    <row r="172" spans="1:13" ht="13" x14ac:dyDescent="0.3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</row>
    <row r="173" spans="1:13" ht="13" x14ac:dyDescent="0.3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</row>
    <row r="174" spans="1:13" ht="13" x14ac:dyDescent="0.3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</row>
    <row r="175" spans="1:13" ht="13" x14ac:dyDescent="0.3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</row>
    <row r="176" spans="1:13" ht="13" x14ac:dyDescent="0.3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</row>
    <row r="177" spans="1:13" ht="13" x14ac:dyDescent="0.3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</row>
    <row r="178" spans="1:13" ht="13" x14ac:dyDescent="0.3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</row>
    <row r="179" spans="1:13" ht="13" x14ac:dyDescent="0.3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</row>
    <row r="180" spans="1:13" ht="13" x14ac:dyDescent="0.3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</row>
    <row r="181" spans="1:13" ht="13" x14ac:dyDescent="0.3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</row>
    <row r="182" spans="1:13" ht="13" x14ac:dyDescent="0.3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</row>
    <row r="183" spans="1:13" ht="13" x14ac:dyDescent="0.3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</row>
    <row r="184" spans="1:13" ht="13" x14ac:dyDescent="0.3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</row>
    <row r="185" spans="1:13" ht="13" x14ac:dyDescent="0.3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</row>
    <row r="186" spans="1:13" ht="13" x14ac:dyDescent="0.3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</row>
    <row r="187" spans="1:13" ht="13" x14ac:dyDescent="0.3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</row>
    <row r="188" spans="1:13" ht="13" x14ac:dyDescent="0.3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</row>
    <row r="189" spans="1:13" ht="13" x14ac:dyDescent="0.3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</row>
    <row r="190" spans="1:13" ht="13" x14ac:dyDescent="0.3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</row>
    <row r="191" spans="1:13" ht="13" x14ac:dyDescent="0.3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</row>
    <row r="192" spans="1:13" ht="13" x14ac:dyDescent="0.3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</row>
    <row r="193" spans="1:13" ht="13" x14ac:dyDescent="0.3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</row>
    <row r="194" spans="1:13" ht="13" x14ac:dyDescent="0.3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</row>
    <row r="195" spans="1:13" ht="13" x14ac:dyDescent="0.3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</row>
    <row r="196" spans="1:13" ht="13" x14ac:dyDescent="0.3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</row>
    <row r="197" spans="1:13" ht="13" x14ac:dyDescent="0.3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</row>
    <row r="198" spans="1:13" ht="13" x14ac:dyDescent="0.3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</row>
    <row r="199" spans="1:13" ht="13" x14ac:dyDescent="0.3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</row>
    <row r="200" spans="1:13" ht="13" x14ac:dyDescent="0.3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</row>
    <row r="201" spans="1:13" ht="13" x14ac:dyDescent="0.3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</row>
    <row r="202" spans="1:13" ht="13" x14ac:dyDescent="0.3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</row>
    <row r="203" spans="1:13" ht="13" x14ac:dyDescent="0.3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</row>
    <row r="204" spans="1:13" ht="13" x14ac:dyDescent="0.3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</row>
    <row r="205" spans="1:13" ht="13" x14ac:dyDescent="0.3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</row>
    <row r="206" spans="1:13" ht="13" x14ac:dyDescent="0.3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</row>
  </sheetData>
  <protectedRanges>
    <protectedRange sqref="C13" name="Alue1"/>
  </protectedRanges>
  <mergeCells count="2">
    <mergeCell ref="B3:D3"/>
    <mergeCell ref="B22:D22"/>
  </mergeCells>
  <conditionalFormatting sqref="A15 A25 B35:C35">
    <cfRule type="cellIs" dxfId="74" priority="17" stopIfTrue="1" operator="equal">
      <formula>0</formula>
    </cfRule>
  </conditionalFormatting>
  <conditionalFormatting sqref="B20">
    <cfRule type="expression" dxfId="73" priority="192" stopIfTrue="1">
      <formula>$C$20&lt;&gt;1</formula>
    </cfRule>
  </conditionalFormatting>
  <conditionalFormatting sqref="B21">
    <cfRule type="expression" dxfId="72" priority="193" stopIfTrue="1">
      <formula>$C$21&lt;&gt;1</formula>
    </cfRule>
  </conditionalFormatting>
  <conditionalFormatting sqref="C9">
    <cfRule type="cellIs" dxfId="71" priority="194" stopIfTrue="1" operator="greaterThanOrEqual">
      <formula>$B$9</formula>
    </cfRule>
    <cfRule type="cellIs" dxfId="70" priority="195" stopIfTrue="1" operator="lessThan">
      <formula>$B$9</formula>
    </cfRule>
  </conditionalFormatting>
  <conditionalFormatting sqref="C10">
    <cfRule type="cellIs" dxfId="69" priority="196" stopIfTrue="1" operator="between">
      <formula>$B$10</formula>
      <formula>$D$10</formula>
    </cfRule>
    <cfRule type="cellIs" dxfId="68" priority="197" stopIfTrue="1" operator="notBetween">
      <formula>$B$10</formula>
      <formula>$D$10</formula>
    </cfRule>
  </conditionalFormatting>
  <conditionalFormatting sqref="C11">
    <cfRule type="cellIs" dxfId="67" priority="198" stopIfTrue="1" operator="lessThanOrEqual">
      <formula>$D$11</formula>
    </cfRule>
    <cfRule type="cellIs" dxfId="66" priority="199" stopIfTrue="1" operator="greaterThan">
      <formula>$D$11</formula>
    </cfRule>
  </conditionalFormatting>
  <conditionalFormatting sqref="C12">
    <cfRule type="cellIs" dxfId="65" priority="200" stopIfTrue="1" operator="greaterThanOrEqual">
      <formula>$B$12</formula>
    </cfRule>
    <cfRule type="cellIs" dxfId="64" priority="201" stopIfTrue="1" operator="lessThan">
      <formula>$B$12</formula>
    </cfRule>
  </conditionalFormatting>
  <conditionalFormatting sqref="C13">
    <cfRule type="cellIs" dxfId="63" priority="15" stopIfTrue="1" operator="equal">
      <formula>1</formula>
    </cfRule>
    <cfRule type="cellIs" dxfId="62" priority="16" stopIfTrue="1" operator="notEqual">
      <formula>1</formula>
    </cfRule>
  </conditionalFormatting>
  <conditionalFormatting sqref="C20">
    <cfRule type="cellIs" dxfId="61" priority="157" stopIfTrue="1" operator="equal">
      <formula>1</formula>
    </cfRule>
  </conditionalFormatting>
  <conditionalFormatting sqref="C20:C21">
    <cfRule type="cellIs" dxfId="60" priority="156" stopIfTrue="1" operator="notEqual">
      <formula>1</formula>
    </cfRule>
  </conditionalFormatting>
  <conditionalFormatting sqref="C21">
    <cfRule type="cellIs" dxfId="59" priority="159" stopIfTrue="1" operator="equal">
      <formula>1</formula>
    </cfRule>
  </conditionalFormatting>
  <dataValidations count="5">
    <dataValidation type="decimal" operator="lessThan" allowBlank="1" showInputMessage="1" showErrorMessage="1" sqref="B35 D9:D13 B9:B13" xr:uid="{00000000-0002-0000-0600-000000000000}">
      <formula1>0.01</formula1>
    </dataValidation>
    <dataValidation type="decimal" operator="lessThan" allowBlank="1" showInputMessage="1" showErrorMessage="1" prompt="Kaava hakee, ei täytetä. Lisätiedot seuraavalle riville" sqref="A15 A25" xr:uid="{00000000-0002-0000-0600-000001000000}">
      <formula1>0.001</formula1>
    </dataValidation>
    <dataValidation type="decimal" operator="lessThan" allowBlank="1" showInputMessage="1" showErrorMessage="1" prompt="Kaava hakee, ei tallennusta" sqref="C20:C21 B22" xr:uid="{00000000-0002-0000-0600-000002000000}">
      <formula1>0.001</formula1>
    </dataValidation>
    <dataValidation type="decimal" operator="lessThan" allowBlank="1" showInputMessage="1" showErrorMessage="1" prompt="Kaava hakee. ei tallennusta" sqref="C4:C6 C8:C13" xr:uid="{00000000-0002-0000-0600-000003000000}">
      <formula1>0.001</formula1>
    </dataValidation>
    <dataValidation type="decimal" operator="lessThan" allowBlank="1" showInputMessage="1" showErrorMessage="1" prompt="Kaava hakee. ei tallennusta" sqref="C7" xr:uid="{00000000-0002-0000-0600-000004000000}">
      <formula1>0.009</formula1>
    </dataValidation>
  </dataValidations>
  <hyperlinks>
    <hyperlink ref="G2" location="Ohjeet!A1" display="Ohjeet" xr:uid="{00000000-0004-0000-0600-000000000000}"/>
  </hyperlinks>
  <pageMargins left="0.74999999999999989" right="0.74999999999999989" top="0.99999999999999989" bottom="0.99999999999999989" header="0.49251968503937005" footer="0.49251968503937005"/>
  <pageSetup paperSize="0" fitToWidth="0" fitToHeight="0" orientation="portrait" horizontalDpi="0" verticalDpi="0" copies="0"/>
  <headerFooter alignWithMargins="0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0.59999389629810485"/>
  </sheetPr>
  <dimension ref="A1:AA106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8" sqref="A8"/>
    </sheetView>
  </sheetViews>
  <sheetFormatPr defaultRowHeight="12.5" x14ac:dyDescent="0.25"/>
  <cols>
    <col min="1" max="1" width="11" customWidth="1"/>
    <col min="2" max="2" width="10.90625" customWidth="1"/>
    <col min="3" max="3" width="22.08984375" customWidth="1"/>
    <col min="4" max="4" width="13.453125" customWidth="1"/>
    <col min="5" max="5" width="16.08984375" customWidth="1"/>
    <col min="6" max="6" width="13.36328125" customWidth="1"/>
    <col min="7" max="7" width="10.453125" customWidth="1"/>
    <col min="8" max="8" width="11" customWidth="1"/>
    <col min="9" max="9" width="13.6328125" customWidth="1"/>
    <col min="10" max="10" width="25.6328125" customWidth="1"/>
    <col min="11" max="11" width="11" customWidth="1"/>
    <col min="12" max="12" width="10.54296875" customWidth="1"/>
    <col min="13" max="13" width="9" customWidth="1"/>
    <col min="14" max="14" width="23.54296875" customWidth="1"/>
    <col min="15" max="15" width="21.6328125" customWidth="1"/>
    <col min="16" max="16" width="8.54296875" customWidth="1"/>
    <col min="17" max="17" width="18.453125" customWidth="1"/>
    <col min="18" max="18" width="16" hidden="1" customWidth="1"/>
    <col min="19" max="19" width="11.36328125" customWidth="1"/>
    <col min="20" max="20" width="8.6328125" customWidth="1"/>
    <col min="21" max="21" width="6.36328125" customWidth="1"/>
    <col min="22" max="22" width="21.6328125" customWidth="1"/>
    <col min="23" max="24" width="9.08984375" customWidth="1"/>
    <col min="25" max="25" width="14.453125" customWidth="1"/>
    <col min="26" max="26" width="12.90625" customWidth="1"/>
    <col min="27" max="1024" width="9.08984375" customWidth="1"/>
  </cols>
  <sheetData>
    <row r="1" spans="1:27" ht="27" customHeight="1" thickBot="1" x14ac:dyDescent="0.45">
      <c r="D1" s="181" t="s">
        <v>44</v>
      </c>
      <c r="E1" s="18">
        <f>Kilpailijat!$C$1</f>
        <v>0</v>
      </c>
      <c r="F1" s="19"/>
      <c r="G1" s="19"/>
      <c r="H1" s="19"/>
      <c r="I1" s="19"/>
      <c r="J1" s="19"/>
      <c r="K1" s="19"/>
      <c r="L1" s="19"/>
      <c r="M1" s="19"/>
      <c r="N1" s="19"/>
    </row>
    <row r="2" spans="1:27" ht="20" x14ac:dyDescent="0.25">
      <c r="A2" s="182" t="s">
        <v>232</v>
      </c>
      <c r="B2" s="21"/>
      <c r="C2" s="21"/>
      <c r="D2" s="22"/>
      <c r="M2" s="23" t="s">
        <v>46</v>
      </c>
    </row>
    <row r="3" spans="1:27" ht="20" x14ac:dyDescent="0.25">
      <c r="A3" s="262"/>
      <c r="B3" s="262"/>
      <c r="C3" s="262"/>
      <c r="D3" s="262"/>
      <c r="M3" s="23"/>
    </row>
    <row r="4" spans="1:27" ht="20" x14ac:dyDescent="0.3">
      <c r="A4" s="262"/>
      <c r="B4" s="262" t="s">
        <v>233</v>
      </c>
      <c r="C4" s="303" t="s">
        <v>67</v>
      </c>
      <c r="D4" s="304" t="s">
        <v>68</v>
      </c>
      <c r="E4" s="37"/>
      <c r="F4" s="187" t="s">
        <v>168</v>
      </c>
      <c r="G4" s="305">
        <f>VLOOKUP(ShotpKuu!$D$4,Mitat!$A$5:$E$56,2,0)</f>
        <v>7260</v>
      </c>
      <c r="H4" s="305">
        <f>VLOOKUP(ShotpKuu!$D$4,Mitat!$A$5:$E$56,5,0)</f>
        <v>130</v>
      </c>
      <c r="R4" s="262"/>
      <c r="S4" s="304" t="str">
        <f>D4</f>
        <v>M</v>
      </c>
    </row>
    <row r="5" spans="1:27" ht="20" x14ac:dyDescent="0.3">
      <c r="A5" s="185"/>
      <c r="D5" s="37"/>
      <c r="E5" s="37"/>
      <c r="F5" s="187" t="s">
        <v>166</v>
      </c>
      <c r="G5" s="306"/>
      <c r="H5" s="305">
        <f>VLOOKUP(ShotpKuu!$D$4,Mitat!$A$5:$E$56,4,0)</f>
        <v>110</v>
      </c>
      <c r="R5" s="185"/>
    </row>
    <row r="6" spans="1:27" ht="27" customHeight="1" x14ac:dyDescent="0.3">
      <c r="D6" s="37"/>
      <c r="E6" s="37"/>
      <c r="F6" s="264" t="s">
        <v>79</v>
      </c>
      <c r="G6" s="307">
        <v>1</v>
      </c>
      <c r="H6" s="307">
        <v>2</v>
      </c>
      <c r="I6" s="307">
        <v>3</v>
      </c>
      <c r="J6" s="189"/>
      <c r="K6" s="266">
        <f>SUM(K8:K103)</f>
        <v>0</v>
      </c>
      <c r="L6" s="308">
        <f>SUM(L8:L103)</f>
        <v>0</v>
      </c>
      <c r="U6" s="309" t="s">
        <v>80</v>
      </c>
      <c r="V6" s="309"/>
    </row>
    <row r="7" spans="1:27" ht="50.25" customHeight="1" x14ac:dyDescent="0.3">
      <c r="A7" s="268" t="s">
        <v>235</v>
      </c>
      <c r="B7" s="268" t="s">
        <v>236</v>
      </c>
      <c r="C7" s="268" t="s">
        <v>237</v>
      </c>
      <c r="D7" s="268" t="s">
        <v>411</v>
      </c>
      <c r="E7" s="268" t="s">
        <v>207</v>
      </c>
      <c r="F7" s="268" t="s">
        <v>208</v>
      </c>
      <c r="G7" s="268" t="s">
        <v>238</v>
      </c>
      <c r="H7" s="268" t="s">
        <v>210</v>
      </c>
      <c r="I7" s="268" t="s">
        <v>180</v>
      </c>
      <c r="J7" s="268" t="s">
        <v>239</v>
      </c>
      <c r="K7" s="268" t="s">
        <v>240</v>
      </c>
      <c r="L7" s="268" t="s">
        <v>241</v>
      </c>
      <c r="M7" s="268" t="s">
        <v>242</v>
      </c>
      <c r="N7" s="268" t="s">
        <v>158</v>
      </c>
      <c r="O7" s="268" t="s">
        <v>243</v>
      </c>
      <c r="P7" s="268" t="s">
        <v>244</v>
      </c>
      <c r="Q7" s="310" t="s">
        <v>114</v>
      </c>
      <c r="R7" s="311" t="s">
        <v>115</v>
      </c>
      <c r="S7" s="310" t="s">
        <v>67</v>
      </c>
      <c r="T7" s="270"/>
      <c r="U7" s="312" t="s">
        <v>116</v>
      </c>
      <c r="V7" s="312" t="s">
        <v>117</v>
      </c>
      <c r="X7" s="212" t="s">
        <v>118</v>
      </c>
      <c r="Y7" s="212" t="s">
        <v>119</v>
      </c>
    </row>
    <row r="8" spans="1:27" ht="24.9" customHeight="1" x14ac:dyDescent="0.35">
      <c r="A8" s="313"/>
      <c r="B8" s="314"/>
      <c r="C8" s="315" t="str">
        <f>IF(B8="","",VLOOKUP(R8,Kilpailijat!$A$11:$E$2015,5,0))</f>
        <v/>
      </c>
      <c r="D8" s="315"/>
      <c r="E8" s="315"/>
      <c r="F8" s="315"/>
      <c r="G8" s="205"/>
      <c r="H8" s="205"/>
      <c r="I8" s="205"/>
      <c r="J8" s="316"/>
      <c r="K8" s="317"/>
      <c r="L8" s="317"/>
      <c r="M8" s="317"/>
      <c r="N8" s="318" t="str">
        <f t="shared" ref="N8:N39" si="0">IF(M8="","",VLOOKUP(M8,$X$8:$Y$14,2,0))</f>
        <v/>
      </c>
      <c r="O8" s="316"/>
      <c r="P8" s="317"/>
      <c r="Q8" s="319" t="str">
        <f t="shared" ref="Q8:Q39" si="1">IF(P8="","",VLOOKUP(P8,$U$8:$V$23,2,0))</f>
        <v/>
      </c>
      <c r="R8" s="320" t="str">
        <f t="shared" ref="R8:R39" si="2">$B$4&amp;$D$4&amp;B8</f>
        <v>KuulaM</v>
      </c>
      <c r="S8" s="321"/>
      <c r="T8" s="283"/>
      <c r="U8" s="81">
        <v>1</v>
      </c>
      <c r="V8" s="322"/>
      <c r="X8" s="83">
        <v>1</v>
      </c>
      <c r="Y8" s="323" t="s">
        <v>120</v>
      </c>
      <c r="AA8" s="37"/>
    </row>
    <row r="9" spans="1:27" ht="24.9" customHeight="1" x14ac:dyDescent="0.35">
      <c r="A9" s="72"/>
      <c r="B9" s="324"/>
      <c r="C9" s="325" t="str">
        <f>IF(B9="","",VLOOKUP(R9,Kilpailijat!$A$11:$E$2015,5,0))</f>
        <v/>
      </c>
      <c r="D9" s="325"/>
      <c r="E9" s="325"/>
      <c r="F9" s="325"/>
      <c r="G9" s="205"/>
      <c r="H9" s="205"/>
      <c r="I9" s="205"/>
      <c r="J9" s="326"/>
      <c r="K9" s="327"/>
      <c r="L9" s="327"/>
      <c r="M9" s="327"/>
      <c r="N9" s="328" t="str">
        <f t="shared" si="0"/>
        <v/>
      </c>
      <c r="O9" s="326"/>
      <c r="P9" s="327"/>
      <c r="Q9" s="329" t="str">
        <f t="shared" si="1"/>
        <v/>
      </c>
      <c r="R9" s="330" t="str">
        <f t="shared" si="2"/>
        <v>KuulaM</v>
      </c>
      <c r="S9" s="331"/>
      <c r="T9" s="283"/>
      <c r="U9" s="98">
        <v>2</v>
      </c>
      <c r="V9" s="322"/>
      <c r="X9" s="83">
        <v>2</v>
      </c>
      <c r="Y9" s="323" t="s">
        <v>176</v>
      </c>
      <c r="AA9" s="37"/>
    </row>
    <row r="10" spans="1:27" ht="24.9" customHeight="1" x14ac:dyDescent="0.35">
      <c r="A10" s="89"/>
      <c r="B10" s="332"/>
      <c r="C10" s="315" t="str">
        <f>IF(B10="","",VLOOKUP(R10,Kilpailijat!$A$11:$E$2015,5,0))</f>
        <v/>
      </c>
      <c r="D10" s="315"/>
      <c r="E10" s="315"/>
      <c r="F10" s="315"/>
      <c r="G10" s="205"/>
      <c r="H10" s="205"/>
      <c r="I10" s="205"/>
      <c r="J10" s="316"/>
      <c r="K10" s="317"/>
      <c r="L10" s="317"/>
      <c r="M10" s="317"/>
      <c r="N10" s="318" t="str">
        <f t="shared" si="0"/>
        <v/>
      </c>
      <c r="O10" s="316"/>
      <c r="P10" s="317"/>
      <c r="Q10" s="319" t="str">
        <f t="shared" si="1"/>
        <v/>
      </c>
      <c r="R10" s="320" t="str">
        <f t="shared" si="2"/>
        <v>KuulaM</v>
      </c>
      <c r="S10" s="321"/>
      <c r="T10" s="283"/>
      <c r="U10" s="81">
        <v>3</v>
      </c>
      <c r="V10" s="322"/>
      <c r="X10" s="83">
        <v>3</v>
      </c>
      <c r="Y10" s="323" t="s">
        <v>245</v>
      </c>
      <c r="AA10" s="37"/>
    </row>
    <row r="11" spans="1:27" ht="24.9" customHeight="1" x14ac:dyDescent="0.35">
      <c r="A11" s="72"/>
      <c r="B11" s="324"/>
      <c r="C11" s="325" t="str">
        <f>IF(B11="","",VLOOKUP(R11,Kilpailijat!$A$11:$E$2015,5,0))</f>
        <v/>
      </c>
      <c r="D11" s="325"/>
      <c r="E11" s="325"/>
      <c r="F11" s="325"/>
      <c r="G11" s="205"/>
      <c r="H11" s="205"/>
      <c r="I11" s="205"/>
      <c r="J11" s="326"/>
      <c r="K11" s="327"/>
      <c r="L11" s="327"/>
      <c r="M11" s="327"/>
      <c r="N11" s="328" t="str">
        <f t="shared" si="0"/>
        <v/>
      </c>
      <c r="O11" s="326"/>
      <c r="P11" s="327"/>
      <c r="Q11" s="329" t="str">
        <f t="shared" si="1"/>
        <v/>
      </c>
      <c r="R11" s="330" t="str">
        <f t="shared" si="2"/>
        <v>KuulaM</v>
      </c>
      <c r="S11" s="331"/>
      <c r="T11" s="283"/>
      <c r="U11" s="98">
        <v>4</v>
      </c>
      <c r="V11" s="322"/>
      <c r="W11" s="37"/>
      <c r="X11" s="83">
        <v>4</v>
      </c>
      <c r="Y11" s="323" t="s">
        <v>138</v>
      </c>
      <c r="Z11" s="37"/>
    </row>
    <row r="12" spans="1:27" ht="24.9" customHeight="1" x14ac:dyDescent="0.35">
      <c r="A12" s="89"/>
      <c r="B12" s="332"/>
      <c r="C12" s="315" t="str">
        <f>IF(B12="","",VLOOKUP(R12,Kilpailijat!$A$11:$E$2015,5,0))</f>
        <v/>
      </c>
      <c r="D12" s="315"/>
      <c r="E12" s="315"/>
      <c r="F12" s="315"/>
      <c r="G12" s="205"/>
      <c r="H12" s="205"/>
      <c r="I12" s="205"/>
      <c r="J12" s="316"/>
      <c r="K12" s="317"/>
      <c r="L12" s="317"/>
      <c r="M12" s="317"/>
      <c r="N12" s="318" t="str">
        <f t="shared" si="0"/>
        <v/>
      </c>
      <c r="O12" s="316"/>
      <c r="P12" s="317"/>
      <c r="Q12" s="319" t="str">
        <f t="shared" si="1"/>
        <v/>
      </c>
      <c r="R12" s="320" t="str">
        <f t="shared" si="2"/>
        <v>KuulaM</v>
      </c>
      <c r="S12" s="321"/>
      <c r="T12" s="283"/>
      <c r="U12" s="81">
        <v>5</v>
      </c>
      <c r="V12" s="322"/>
      <c r="W12" s="37"/>
      <c r="X12" s="99"/>
      <c r="Y12" s="333"/>
      <c r="Z12" s="37"/>
    </row>
    <row r="13" spans="1:27" ht="24.9" customHeight="1" x14ac:dyDescent="0.35">
      <c r="A13" s="72"/>
      <c r="B13" s="324"/>
      <c r="C13" s="325" t="str">
        <f>IF(B13="","",VLOOKUP(R13,Kilpailijat!$A$11:$E$2015,5,0))</f>
        <v/>
      </c>
      <c r="D13" s="325"/>
      <c r="E13" s="325"/>
      <c r="F13" s="325"/>
      <c r="G13" s="205"/>
      <c r="H13" s="205"/>
      <c r="I13" s="205"/>
      <c r="J13" s="326"/>
      <c r="K13" s="327"/>
      <c r="L13" s="327"/>
      <c r="M13" s="327"/>
      <c r="N13" s="328" t="str">
        <f t="shared" si="0"/>
        <v/>
      </c>
      <c r="O13" s="326"/>
      <c r="P13" s="327"/>
      <c r="Q13" s="329" t="str">
        <f t="shared" si="1"/>
        <v/>
      </c>
      <c r="R13" s="330" t="str">
        <f t="shared" si="2"/>
        <v>KuulaM</v>
      </c>
      <c r="S13" s="331"/>
      <c r="T13" s="283"/>
      <c r="U13" s="98">
        <v>6</v>
      </c>
      <c r="V13" s="322"/>
      <c r="W13" s="37"/>
      <c r="X13" s="334"/>
      <c r="Y13" s="177"/>
      <c r="Z13" s="37"/>
    </row>
    <row r="14" spans="1:27" ht="24.9" customHeight="1" x14ac:dyDescent="0.35">
      <c r="A14" s="89"/>
      <c r="B14" s="332"/>
      <c r="C14" s="315" t="str">
        <f>IF(B14="","",VLOOKUP(R14,Kilpailijat!$A$11:$E$2015,5,0))</f>
        <v/>
      </c>
      <c r="D14" s="315"/>
      <c r="E14" s="315"/>
      <c r="F14" s="315"/>
      <c r="G14" s="205"/>
      <c r="H14" s="205"/>
      <c r="I14" s="205"/>
      <c r="J14" s="316"/>
      <c r="K14" s="317"/>
      <c r="L14" s="317"/>
      <c r="M14" s="317"/>
      <c r="N14" s="318" t="str">
        <f t="shared" si="0"/>
        <v/>
      </c>
      <c r="O14" s="316"/>
      <c r="P14" s="317"/>
      <c r="Q14" s="319" t="str">
        <f t="shared" si="1"/>
        <v/>
      </c>
      <c r="R14" s="320" t="str">
        <f t="shared" si="2"/>
        <v>KuulaM</v>
      </c>
      <c r="S14" s="321"/>
      <c r="T14" s="283"/>
      <c r="U14" s="81">
        <v>7</v>
      </c>
      <c r="V14" s="322"/>
      <c r="W14" s="37"/>
      <c r="X14" s="334"/>
      <c r="Y14" s="177"/>
      <c r="Z14" s="37"/>
    </row>
    <row r="15" spans="1:27" ht="24.9" customHeight="1" x14ac:dyDescent="0.35">
      <c r="A15" s="72"/>
      <c r="B15" s="324"/>
      <c r="C15" s="325" t="str">
        <f>IF(B15="","",VLOOKUP(R15,Kilpailijat!$A$11:$E$2015,5,0))</f>
        <v/>
      </c>
      <c r="D15" s="325"/>
      <c r="E15" s="325"/>
      <c r="F15" s="325"/>
      <c r="G15" s="205"/>
      <c r="H15" s="205"/>
      <c r="I15" s="205"/>
      <c r="J15" s="326"/>
      <c r="K15" s="327"/>
      <c r="L15" s="327"/>
      <c r="M15" s="327"/>
      <c r="N15" s="328" t="str">
        <f t="shared" si="0"/>
        <v/>
      </c>
      <c r="O15" s="326"/>
      <c r="P15" s="327"/>
      <c r="Q15" s="329" t="str">
        <f t="shared" si="1"/>
        <v/>
      </c>
      <c r="R15" s="330" t="str">
        <f t="shared" si="2"/>
        <v>KuulaM</v>
      </c>
      <c r="S15" s="331"/>
      <c r="T15" s="283"/>
      <c r="U15" s="98">
        <v>8</v>
      </c>
      <c r="V15" s="322"/>
      <c r="W15" s="37"/>
      <c r="X15" s="37"/>
      <c r="Y15" s="37"/>
      <c r="Z15" s="37"/>
    </row>
    <row r="16" spans="1:27" ht="24.9" customHeight="1" x14ac:dyDescent="0.35">
      <c r="A16" s="89"/>
      <c r="B16" s="332"/>
      <c r="C16" s="315" t="str">
        <f>IF(B16="","",VLOOKUP(R16,Kilpailijat!$A$11:$E$2015,5,0))</f>
        <v/>
      </c>
      <c r="D16" s="315"/>
      <c r="E16" s="315"/>
      <c r="F16" s="315"/>
      <c r="G16" s="205"/>
      <c r="H16" s="205"/>
      <c r="I16" s="205"/>
      <c r="J16" s="316"/>
      <c r="K16" s="317"/>
      <c r="L16" s="317"/>
      <c r="M16" s="317"/>
      <c r="N16" s="318" t="str">
        <f t="shared" si="0"/>
        <v/>
      </c>
      <c r="O16" s="316"/>
      <c r="P16" s="317"/>
      <c r="Q16" s="319" t="str">
        <f t="shared" si="1"/>
        <v/>
      </c>
      <c r="R16" s="320" t="str">
        <f t="shared" si="2"/>
        <v>KuulaM</v>
      </c>
      <c r="S16" s="321"/>
      <c r="T16" s="283"/>
      <c r="U16" s="81">
        <v>9</v>
      </c>
      <c r="V16" s="322"/>
      <c r="W16" s="37"/>
      <c r="X16" s="37"/>
      <c r="Y16" s="37"/>
      <c r="Z16" s="37"/>
    </row>
    <row r="17" spans="1:26" ht="24.9" customHeight="1" x14ac:dyDescent="0.35">
      <c r="A17" s="72"/>
      <c r="B17" s="324"/>
      <c r="C17" s="325" t="str">
        <f>IF(B17="","",VLOOKUP(R17,Kilpailijat!$A$11:$E$2015,5,0))</f>
        <v/>
      </c>
      <c r="D17" s="325"/>
      <c r="E17" s="325"/>
      <c r="F17" s="325"/>
      <c r="G17" s="205"/>
      <c r="H17" s="205"/>
      <c r="I17" s="205"/>
      <c r="J17" s="326"/>
      <c r="K17" s="327"/>
      <c r="L17" s="327"/>
      <c r="M17" s="327"/>
      <c r="N17" s="328" t="str">
        <f t="shared" si="0"/>
        <v/>
      </c>
      <c r="O17" s="326"/>
      <c r="P17" s="327"/>
      <c r="Q17" s="329" t="str">
        <f t="shared" si="1"/>
        <v/>
      </c>
      <c r="R17" s="330" t="str">
        <f t="shared" si="2"/>
        <v>KuulaM</v>
      </c>
      <c r="S17" s="331"/>
      <c r="T17" s="283"/>
      <c r="U17" s="98">
        <v>10</v>
      </c>
      <c r="V17" s="322"/>
      <c r="W17" s="37"/>
      <c r="X17" s="37"/>
      <c r="Y17" s="37"/>
      <c r="Z17" s="37"/>
    </row>
    <row r="18" spans="1:26" ht="24.9" customHeight="1" x14ac:dyDescent="0.35">
      <c r="A18" s="89"/>
      <c r="B18" s="332"/>
      <c r="C18" s="315" t="str">
        <f>IF(B18="","",VLOOKUP(R18,Kilpailijat!$A$11:$E$2015,5,0))</f>
        <v/>
      </c>
      <c r="D18" s="315"/>
      <c r="E18" s="315"/>
      <c r="F18" s="315"/>
      <c r="G18" s="205"/>
      <c r="H18" s="205"/>
      <c r="I18" s="205"/>
      <c r="J18" s="316"/>
      <c r="K18" s="317"/>
      <c r="L18" s="317"/>
      <c r="M18" s="317"/>
      <c r="N18" s="318" t="str">
        <f t="shared" si="0"/>
        <v/>
      </c>
      <c r="O18" s="316"/>
      <c r="P18" s="317"/>
      <c r="Q18" s="319" t="str">
        <f t="shared" si="1"/>
        <v/>
      </c>
      <c r="R18" s="320" t="str">
        <f t="shared" si="2"/>
        <v>KuulaM</v>
      </c>
      <c r="S18" s="321"/>
      <c r="T18" s="283"/>
      <c r="U18" s="81">
        <v>11</v>
      </c>
      <c r="V18" s="322"/>
      <c r="W18" s="37"/>
      <c r="X18" s="37"/>
      <c r="Y18" s="37"/>
      <c r="Z18" s="37"/>
    </row>
    <row r="19" spans="1:26" ht="24.9" customHeight="1" x14ac:dyDescent="0.35">
      <c r="A19" s="72"/>
      <c r="B19" s="324"/>
      <c r="C19" s="325" t="str">
        <f>IF(B19="","",VLOOKUP(R19,Kilpailijat!$A$11:$E$2015,5,0))</f>
        <v/>
      </c>
      <c r="D19" s="325"/>
      <c r="E19" s="325"/>
      <c r="F19" s="325"/>
      <c r="G19" s="205"/>
      <c r="H19" s="205"/>
      <c r="I19" s="205"/>
      <c r="J19" s="326"/>
      <c r="K19" s="327"/>
      <c r="L19" s="327"/>
      <c r="M19" s="327"/>
      <c r="N19" s="328" t="str">
        <f t="shared" si="0"/>
        <v/>
      </c>
      <c r="O19" s="326"/>
      <c r="P19" s="327"/>
      <c r="Q19" s="329" t="str">
        <f t="shared" si="1"/>
        <v/>
      </c>
      <c r="R19" s="330" t="str">
        <f t="shared" si="2"/>
        <v>KuulaM</v>
      </c>
      <c r="S19" s="331"/>
      <c r="T19" s="283"/>
      <c r="U19" s="98">
        <v>12</v>
      </c>
      <c r="V19" s="322"/>
      <c r="W19" s="37"/>
      <c r="X19" s="37"/>
      <c r="Y19" s="37"/>
      <c r="Z19" s="37"/>
    </row>
    <row r="20" spans="1:26" ht="24.9" customHeight="1" x14ac:dyDescent="0.35">
      <c r="A20" s="89"/>
      <c r="B20" s="332"/>
      <c r="C20" s="315" t="str">
        <f>IF(B20="","",VLOOKUP(R20,Kilpailijat!$A$11:$E$2015,5,0))</f>
        <v/>
      </c>
      <c r="D20" s="315"/>
      <c r="E20" s="315"/>
      <c r="F20" s="315"/>
      <c r="G20" s="205"/>
      <c r="H20" s="205"/>
      <c r="I20" s="205"/>
      <c r="J20" s="316"/>
      <c r="K20" s="317"/>
      <c r="L20" s="317"/>
      <c r="M20" s="317"/>
      <c r="N20" s="318" t="str">
        <f t="shared" si="0"/>
        <v/>
      </c>
      <c r="O20" s="316"/>
      <c r="P20" s="317"/>
      <c r="Q20" s="319" t="str">
        <f t="shared" si="1"/>
        <v/>
      </c>
      <c r="R20" s="320" t="str">
        <f t="shared" si="2"/>
        <v>KuulaM</v>
      </c>
      <c r="S20" s="321"/>
      <c r="T20" s="283"/>
      <c r="U20" s="284"/>
      <c r="V20" s="284"/>
      <c r="W20" s="37"/>
      <c r="X20" s="37"/>
      <c r="Y20" s="37"/>
      <c r="Z20" s="37"/>
    </row>
    <row r="21" spans="1:26" ht="24.9" customHeight="1" x14ac:dyDescent="0.35">
      <c r="A21" s="72"/>
      <c r="B21" s="324"/>
      <c r="C21" s="325" t="str">
        <f>IF(B21="","",VLOOKUP(R21,Kilpailijat!$A$11:$E$2015,5,0))</f>
        <v/>
      </c>
      <c r="D21" s="325"/>
      <c r="E21" s="325"/>
      <c r="F21" s="325"/>
      <c r="G21" s="205"/>
      <c r="H21" s="205"/>
      <c r="I21" s="205"/>
      <c r="J21" s="326"/>
      <c r="K21" s="327"/>
      <c r="L21" s="327"/>
      <c r="M21" s="327"/>
      <c r="N21" s="328" t="str">
        <f t="shared" si="0"/>
        <v/>
      </c>
      <c r="O21" s="326"/>
      <c r="P21" s="327"/>
      <c r="Q21" s="329" t="str">
        <f t="shared" si="1"/>
        <v/>
      </c>
      <c r="R21" s="330" t="str">
        <f t="shared" si="2"/>
        <v>KuulaM</v>
      </c>
      <c r="S21" s="331"/>
      <c r="T21" s="283"/>
      <c r="U21" s="284"/>
      <c r="V21" s="284"/>
      <c r="W21" s="37"/>
      <c r="X21" s="37"/>
      <c r="Y21" s="37"/>
      <c r="Z21" s="37"/>
    </row>
    <row r="22" spans="1:26" ht="24.9" customHeight="1" x14ac:dyDescent="0.35">
      <c r="A22" s="89"/>
      <c r="B22" s="332"/>
      <c r="C22" s="315" t="str">
        <f>IF(B22="","",VLOOKUP(R22,Kilpailijat!$A$11:$E$2015,5,0))</f>
        <v/>
      </c>
      <c r="D22" s="315"/>
      <c r="E22" s="315"/>
      <c r="F22" s="315"/>
      <c r="G22" s="205"/>
      <c r="H22" s="205"/>
      <c r="I22" s="205"/>
      <c r="J22" s="316"/>
      <c r="K22" s="317"/>
      <c r="L22" s="317"/>
      <c r="M22" s="317"/>
      <c r="N22" s="318" t="str">
        <f t="shared" si="0"/>
        <v/>
      </c>
      <c r="O22" s="316"/>
      <c r="P22" s="317"/>
      <c r="Q22" s="319" t="str">
        <f t="shared" si="1"/>
        <v/>
      </c>
      <c r="R22" s="320" t="str">
        <f t="shared" si="2"/>
        <v>KuulaM</v>
      </c>
      <c r="S22" s="321"/>
      <c r="T22" s="283"/>
      <c r="U22" s="284"/>
      <c r="V22" s="284"/>
      <c r="W22" s="37"/>
      <c r="X22" s="37"/>
      <c r="Y22" s="37"/>
      <c r="Z22" s="37"/>
    </row>
    <row r="23" spans="1:26" ht="24.9" customHeight="1" x14ac:dyDescent="0.35">
      <c r="A23" s="72"/>
      <c r="B23" s="324"/>
      <c r="C23" s="325" t="str">
        <f>IF(B23="","",VLOOKUP(R23,Kilpailijat!$A$11:$E$2015,5,0))</f>
        <v/>
      </c>
      <c r="D23" s="325"/>
      <c r="E23" s="325"/>
      <c r="F23" s="325"/>
      <c r="G23" s="205"/>
      <c r="H23" s="205"/>
      <c r="I23" s="205"/>
      <c r="J23" s="326"/>
      <c r="K23" s="327"/>
      <c r="L23" s="327"/>
      <c r="M23" s="327"/>
      <c r="N23" s="328" t="str">
        <f t="shared" si="0"/>
        <v/>
      </c>
      <c r="O23" s="326"/>
      <c r="P23" s="327"/>
      <c r="Q23" s="329" t="str">
        <f t="shared" si="1"/>
        <v/>
      </c>
      <c r="R23" s="330" t="str">
        <f t="shared" si="2"/>
        <v>KuulaM</v>
      </c>
      <c r="S23" s="331"/>
      <c r="T23" s="283"/>
      <c r="U23" s="284"/>
      <c r="V23" s="284"/>
      <c r="W23" s="37"/>
      <c r="X23" s="37"/>
      <c r="Y23" s="37"/>
      <c r="Z23" s="37"/>
    </row>
    <row r="24" spans="1:26" ht="24.9" customHeight="1" x14ac:dyDescent="0.35">
      <c r="A24" s="89"/>
      <c r="B24" s="332"/>
      <c r="C24" s="315" t="str">
        <f>IF(B24="","",VLOOKUP(R24,Kilpailijat!$A$11:$E$2015,5,0))</f>
        <v/>
      </c>
      <c r="D24" s="315"/>
      <c r="E24" s="315"/>
      <c r="F24" s="315"/>
      <c r="G24" s="205"/>
      <c r="H24" s="205"/>
      <c r="I24" s="205"/>
      <c r="J24" s="316"/>
      <c r="K24" s="317"/>
      <c r="L24" s="317"/>
      <c r="M24" s="317"/>
      <c r="N24" s="318" t="str">
        <f t="shared" si="0"/>
        <v/>
      </c>
      <c r="O24" s="316"/>
      <c r="P24" s="317"/>
      <c r="Q24" s="319" t="str">
        <f t="shared" si="1"/>
        <v/>
      </c>
      <c r="R24" s="320" t="str">
        <f t="shared" si="2"/>
        <v>KuulaM</v>
      </c>
      <c r="S24" s="321"/>
      <c r="T24" s="283"/>
      <c r="U24" s="284"/>
      <c r="V24" s="284"/>
      <c r="W24" s="37"/>
      <c r="X24" s="37"/>
      <c r="Y24" s="37"/>
      <c r="Z24" s="37"/>
    </row>
    <row r="25" spans="1:26" ht="24.9" customHeight="1" x14ac:dyDescent="0.35">
      <c r="A25" s="72"/>
      <c r="B25" s="324"/>
      <c r="C25" s="325" t="str">
        <f>IF(B25="","",VLOOKUP(R25,Kilpailijat!$A$11:$E$2015,5,0))</f>
        <v/>
      </c>
      <c r="D25" s="325"/>
      <c r="E25" s="325"/>
      <c r="F25" s="325"/>
      <c r="G25" s="205"/>
      <c r="H25" s="205"/>
      <c r="I25" s="205"/>
      <c r="J25" s="326"/>
      <c r="K25" s="327"/>
      <c r="L25" s="327"/>
      <c r="M25" s="327"/>
      <c r="N25" s="328" t="str">
        <f t="shared" si="0"/>
        <v/>
      </c>
      <c r="O25" s="326"/>
      <c r="P25" s="327"/>
      <c r="Q25" s="329" t="str">
        <f t="shared" si="1"/>
        <v/>
      </c>
      <c r="R25" s="330" t="str">
        <f t="shared" si="2"/>
        <v>KuulaM</v>
      </c>
      <c r="S25" s="331"/>
      <c r="T25" s="283"/>
      <c r="U25" s="284"/>
      <c r="V25" s="284"/>
      <c r="W25" s="37"/>
      <c r="X25" s="37"/>
      <c r="Y25" s="37"/>
      <c r="Z25" s="37"/>
    </row>
    <row r="26" spans="1:26" ht="24.9" customHeight="1" x14ac:dyDescent="0.35">
      <c r="A26" s="89"/>
      <c r="B26" s="332"/>
      <c r="C26" s="315" t="str">
        <f>IF(B26="","",VLOOKUP(R26,Kilpailijat!$A$11:$E$2015,5,0))</f>
        <v/>
      </c>
      <c r="D26" s="315"/>
      <c r="E26" s="315"/>
      <c r="F26" s="315"/>
      <c r="G26" s="205"/>
      <c r="H26" s="205"/>
      <c r="I26" s="205"/>
      <c r="J26" s="316"/>
      <c r="K26" s="317"/>
      <c r="L26" s="317"/>
      <c r="M26" s="317"/>
      <c r="N26" s="318" t="str">
        <f t="shared" si="0"/>
        <v/>
      </c>
      <c r="O26" s="316"/>
      <c r="P26" s="317"/>
      <c r="Q26" s="319" t="str">
        <f t="shared" si="1"/>
        <v/>
      </c>
      <c r="R26" s="320" t="str">
        <f t="shared" si="2"/>
        <v>KuulaM</v>
      </c>
      <c r="S26" s="321"/>
      <c r="T26" s="283"/>
      <c r="U26" s="284"/>
      <c r="V26" s="284"/>
      <c r="W26" s="37"/>
      <c r="X26" s="37"/>
      <c r="Y26" s="37"/>
      <c r="Z26" s="37"/>
    </row>
    <row r="27" spans="1:26" ht="24.9" customHeight="1" x14ac:dyDescent="0.35">
      <c r="A27" s="72"/>
      <c r="B27" s="324"/>
      <c r="C27" s="325" t="str">
        <f>IF(B27="","",VLOOKUP(R27,Kilpailijat!$A$11:$E$2015,5,0))</f>
        <v/>
      </c>
      <c r="D27" s="325"/>
      <c r="E27" s="325"/>
      <c r="F27" s="325"/>
      <c r="G27" s="205"/>
      <c r="H27" s="205"/>
      <c r="I27" s="205"/>
      <c r="J27" s="326"/>
      <c r="K27" s="327"/>
      <c r="L27" s="327"/>
      <c r="M27" s="327"/>
      <c r="N27" s="328" t="str">
        <f t="shared" si="0"/>
        <v/>
      </c>
      <c r="O27" s="326"/>
      <c r="P27" s="327"/>
      <c r="Q27" s="329" t="str">
        <f t="shared" si="1"/>
        <v/>
      </c>
      <c r="R27" s="330" t="str">
        <f t="shared" si="2"/>
        <v>KuulaM</v>
      </c>
      <c r="S27" s="331"/>
      <c r="T27" s="283"/>
      <c r="U27" s="284"/>
      <c r="V27" s="284"/>
      <c r="W27" s="37"/>
      <c r="X27" s="37"/>
      <c r="Y27" s="37"/>
      <c r="Z27" s="37"/>
    </row>
    <row r="28" spans="1:26" ht="24.9" customHeight="1" x14ac:dyDescent="0.35">
      <c r="A28" s="89"/>
      <c r="B28" s="332"/>
      <c r="C28" s="315" t="str">
        <f>IF(B28="","",VLOOKUP(R28,Kilpailijat!$A$11:$E$2015,5,0))</f>
        <v/>
      </c>
      <c r="D28" s="315"/>
      <c r="E28" s="315"/>
      <c r="F28" s="315"/>
      <c r="G28" s="205"/>
      <c r="H28" s="205"/>
      <c r="I28" s="205"/>
      <c r="J28" s="316"/>
      <c r="K28" s="317"/>
      <c r="L28" s="317"/>
      <c r="M28" s="317"/>
      <c r="N28" s="318" t="str">
        <f t="shared" si="0"/>
        <v/>
      </c>
      <c r="O28" s="316"/>
      <c r="P28" s="317"/>
      <c r="Q28" s="319" t="str">
        <f t="shared" si="1"/>
        <v/>
      </c>
      <c r="R28" s="320" t="str">
        <f t="shared" si="2"/>
        <v>KuulaM</v>
      </c>
      <c r="S28" s="321"/>
      <c r="T28" s="283"/>
      <c r="U28" s="284"/>
      <c r="V28" s="284"/>
      <c r="W28" s="37"/>
      <c r="X28" s="37"/>
      <c r="Y28" s="37"/>
      <c r="Z28" s="37"/>
    </row>
    <row r="29" spans="1:26" ht="24.9" customHeight="1" x14ac:dyDescent="0.35">
      <c r="A29" s="72"/>
      <c r="B29" s="324"/>
      <c r="C29" s="325" t="str">
        <f>IF(B29="","",VLOOKUP(R29,Kilpailijat!$A$11:$E$2015,5,0))</f>
        <v/>
      </c>
      <c r="D29" s="325"/>
      <c r="E29" s="325"/>
      <c r="F29" s="325"/>
      <c r="G29" s="205"/>
      <c r="H29" s="205"/>
      <c r="I29" s="205"/>
      <c r="J29" s="326"/>
      <c r="K29" s="327"/>
      <c r="L29" s="327"/>
      <c r="M29" s="327"/>
      <c r="N29" s="328" t="str">
        <f t="shared" si="0"/>
        <v/>
      </c>
      <c r="O29" s="326"/>
      <c r="P29" s="327"/>
      <c r="Q29" s="329" t="str">
        <f t="shared" si="1"/>
        <v/>
      </c>
      <c r="R29" s="330" t="str">
        <f t="shared" si="2"/>
        <v>KuulaM</v>
      </c>
      <c r="S29" s="331"/>
      <c r="T29" s="283"/>
      <c r="U29" s="284"/>
      <c r="V29" s="284"/>
      <c r="W29" s="37"/>
      <c r="X29" s="37"/>
      <c r="Y29" s="37"/>
      <c r="Z29" s="37"/>
    </row>
    <row r="30" spans="1:26" ht="24.9" customHeight="1" x14ac:dyDescent="0.35">
      <c r="A30" s="89"/>
      <c r="B30" s="332"/>
      <c r="C30" s="315" t="str">
        <f>IF(B30="","",VLOOKUP(R30,Kilpailijat!$A$11:$E$2015,5,0))</f>
        <v/>
      </c>
      <c r="D30" s="315"/>
      <c r="E30" s="315"/>
      <c r="F30" s="315"/>
      <c r="G30" s="205"/>
      <c r="H30" s="205"/>
      <c r="I30" s="205"/>
      <c r="J30" s="316"/>
      <c r="K30" s="317"/>
      <c r="L30" s="317"/>
      <c r="M30" s="317"/>
      <c r="N30" s="318" t="str">
        <f t="shared" si="0"/>
        <v/>
      </c>
      <c r="O30" s="316"/>
      <c r="P30" s="317"/>
      <c r="Q30" s="319" t="str">
        <f t="shared" si="1"/>
        <v/>
      </c>
      <c r="R30" s="320" t="str">
        <f t="shared" si="2"/>
        <v>KuulaM</v>
      </c>
      <c r="S30" s="321"/>
      <c r="T30" s="283"/>
      <c r="U30" s="284"/>
      <c r="V30" s="284"/>
      <c r="W30" s="37"/>
      <c r="X30" s="37"/>
      <c r="Y30" s="37"/>
      <c r="Z30" s="37"/>
    </row>
    <row r="31" spans="1:26" ht="24.9" customHeight="1" x14ac:dyDescent="0.35">
      <c r="A31" s="72"/>
      <c r="B31" s="324"/>
      <c r="C31" s="325" t="str">
        <f>IF(B31="","",VLOOKUP(R31,Kilpailijat!$A$11:$E$2015,5,0))</f>
        <v/>
      </c>
      <c r="D31" s="325"/>
      <c r="E31" s="325"/>
      <c r="F31" s="325"/>
      <c r="G31" s="205"/>
      <c r="H31" s="205"/>
      <c r="I31" s="205"/>
      <c r="J31" s="326"/>
      <c r="K31" s="327"/>
      <c r="L31" s="327"/>
      <c r="M31" s="327"/>
      <c r="N31" s="328" t="str">
        <f t="shared" si="0"/>
        <v/>
      </c>
      <c r="O31" s="326"/>
      <c r="P31" s="327"/>
      <c r="Q31" s="329" t="str">
        <f t="shared" si="1"/>
        <v/>
      </c>
      <c r="R31" s="330" t="str">
        <f t="shared" si="2"/>
        <v>KuulaM</v>
      </c>
      <c r="S31" s="331"/>
      <c r="T31" s="283"/>
      <c r="U31" s="284"/>
      <c r="V31" s="284"/>
      <c r="W31" s="37"/>
      <c r="X31" s="37"/>
      <c r="Y31" s="37"/>
      <c r="Z31" s="37"/>
    </row>
    <row r="32" spans="1:26" ht="24.9" customHeight="1" x14ac:dyDescent="0.35">
      <c r="A32" s="89"/>
      <c r="B32" s="332"/>
      <c r="C32" s="315" t="str">
        <f>IF(B32="","",VLOOKUP(R32,Kilpailijat!$A$11:$E$2015,5,0))</f>
        <v/>
      </c>
      <c r="D32" s="315"/>
      <c r="E32" s="315"/>
      <c r="F32" s="315"/>
      <c r="G32" s="205"/>
      <c r="H32" s="205"/>
      <c r="I32" s="205"/>
      <c r="J32" s="316"/>
      <c r="K32" s="317"/>
      <c r="L32" s="317"/>
      <c r="M32" s="317"/>
      <c r="N32" s="318" t="str">
        <f t="shared" si="0"/>
        <v/>
      </c>
      <c r="O32" s="316"/>
      <c r="P32" s="317"/>
      <c r="Q32" s="319" t="str">
        <f t="shared" si="1"/>
        <v/>
      </c>
      <c r="R32" s="320" t="str">
        <f t="shared" si="2"/>
        <v>KuulaM</v>
      </c>
      <c r="S32" s="321"/>
      <c r="T32" s="283"/>
      <c r="U32" s="284"/>
      <c r="V32" s="284"/>
      <c r="W32" s="37"/>
      <c r="X32" s="37"/>
      <c r="Y32" s="37"/>
      <c r="Z32" s="37"/>
    </row>
    <row r="33" spans="1:26" ht="24.9" customHeight="1" x14ac:dyDescent="0.35">
      <c r="A33" s="72"/>
      <c r="B33" s="324"/>
      <c r="C33" s="325" t="str">
        <f>IF(B33="","",VLOOKUP(R33,Kilpailijat!$A$11:$E$2015,5,0))</f>
        <v/>
      </c>
      <c r="D33" s="325"/>
      <c r="E33" s="325"/>
      <c r="F33" s="325"/>
      <c r="G33" s="205"/>
      <c r="H33" s="205"/>
      <c r="I33" s="205"/>
      <c r="J33" s="326"/>
      <c r="K33" s="327"/>
      <c r="L33" s="327"/>
      <c r="M33" s="327"/>
      <c r="N33" s="328" t="str">
        <f t="shared" si="0"/>
        <v/>
      </c>
      <c r="O33" s="326"/>
      <c r="P33" s="327"/>
      <c r="Q33" s="329" t="str">
        <f t="shared" si="1"/>
        <v/>
      </c>
      <c r="R33" s="330" t="str">
        <f t="shared" si="2"/>
        <v>KuulaM</v>
      </c>
      <c r="S33" s="331"/>
      <c r="T33" s="283"/>
      <c r="U33" s="284"/>
      <c r="V33" s="284"/>
      <c r="W33" s="37"/>
      <c r="X33" s="37"/>
      <c r="Y33" s="37"/>
      <c r="Z33" s="37"/>
    </row>
    <row r="34" spans="1:26" ht="24.9" customHeight="1" x14ac:dyDescent="0.35">
      <c r="A34" s="89"/>
      <c r="B34" s="332"/>
      <c r="C34" s="315" t="str">
        <f>IF(B34="","",VLOOKUP(R34,Kilpailijat!$A$11:$E$2015,5,0))</f>
        <v/>
      </c>
      <c r="D34" s="315"/>
      <c r="E34" s="315"/>
      <c r="F34" s="315"/>
      <c r="G34" s="205"/>
      <c r="H34" s="205"/>
      <c r="I34" s="205"/>
      <c r="J34" s="316"/>
      <c r="K34" s="317"/>
      <c r="L34" s="317"/>
      <c r="M34" s="317"/>
      <c r="N34" s="318" t="str">
        <f t="shared" si="0"/>
        <v/>
      </c>
      <c r="O34" s="316"/>
      <c r="P34" s="317"/>
      <c r="Q34" s="319" t="str">
        <f t="shared" si="1"/>
        <v/>
      </c>
      <c r="R34" s="320" t="str">
        <f t="shared" si="2"/>
        <v>KuulaM</v>
      </c>
      <c r="S34" s="321"/>
      <c r="T34" s="283"/>
      <c r="U34" s="284"/>
      <c r="V34" s="284"/>
      <c r="W34" s="37"/>
      <c r="X34" s="37"/>
      <c r="Y34" s="37"/>
      <c r="Z34" s="37"/>
    </row>
    <row r="35" spans="1:26" ht="24.9" customHeight="1" x14ac:dyDescent="0.35">
      <c r="A35" s="72"/>
      <c r="B35" s="324"/>
      <c r="C35" s="325" t="str">
        <f>IF(B35="","",VLOOKUP(R35,Kilpailijat!$A$11:$E$2015,5,0))</f>
        <v/>
      </c>
      <c r="D35" s="325"/>
      <c r="E35" s="325"/>
      <c r="F35" s="325"/>
      <c r="G35" s="205"/>
      <c r="H35" s="205"/>
      <c r="I35" s="205"/>
      <c r="J35" s="326"/>
      <c r="K35" s="327"/>
      <c r="L35" s="327"/>
      <c r="M35" s="327"/>
      <c r="N35" s="328" t="str">
        <f t="shared" si="0"/>
        <v/>
      </c>
      <c r="O35" s="326"/>
      <c r="P35" s="327"/>
      <c r="Q35" s="329" t="str">
        <f t="shared" si="1"/>
        <v/>
      </c>
      <c r="R35" s="330" t="str">
        <f t="shared" si="2"/>
        <v>KuulaM</v>
      </c>
      <c r="S35" s="331"/>
      <c r="T35" s="283"/>
      <c r="U35" s="284"/>
      <c r="V35" s="284"/>
      <c r="W35" s="37"/>
      <c r="X35" s="37"/>
      <c r="Y35" s="37"/>
      <c r="Z35" s="37"/>
    </row>
    <row r="36" spans="1:26" ht="24.9" customHeight="1" x14ac:dyDescent="0.35">
      <c r="A36" s="89"/>
      <c r="B36" s="332"/>
      <c r="C36" s="315" t="str">
        <f>IF(B36="","",VLOOKUP(R36,Kilpailijat!$A$11:$E$2015,5,0))</f>
        <v/>
      </c>
      <c r="D36" s="315"/>
      <c r="E36" s="315"/>
      <c r="F36" s="315"/>
      <c r="G36" s="205"/>
      <c r="H36" s="205"/>
      <c r="I36" s="205"/>
      <c r="J36" s="316"/>
      <c r="K36" s="317"/>
      <c r="L36" s="317"/>
      <c r="M36" s="317"/>
      <c r="N36" s="318" t="str">
        <f t="shared" si="0"/>
        <v/>
      </c>
      <c r="O36" s="316"/>
      <c r="P36" s="317"/>
      <c r="Q36" s="319" t="str">
        <f t="shared" si="1"/>
        <v/>
      </c>
      <c r="R36" s="320" t="str">
        <f t="shared" si="2"/>
        <v>KuulaM</v>
      </c>
      <c r="S36" s="321"/>
      <c r="T36" s="283"/>
      <c r="U36" s="284"/>
      <c r="V36" s="284"/>
      <c r="W36" s="37"/>
      <c r="X36" s="37"/>
      <c r="Y36" s="37"/>
      <c r="Z36" s="37"/>
    </row>
    <row r="37" spans="1:26" ht="24.9" customHeight="1" x14ac:dyDescent="0.35">
      <c r="A37" s="72"/>
      <c r="B37" s="324"/>
      <c r="C37" s="325" t="str">
        <f>IF(B37="","",VLOOKUP(R37,Kilpailijat!$A$11:$E$2015,5,0))</f>
        <v/>
      </c>
      <c r="D37" s="325"/>
      <c r="E37" s="325"/>
      <c r="F37" s="325"/>
      <c r="G37" s="205"/>
      <c r="H37" s="205"/>
      <c r="I37" s="205"/>
      <c r="J37" s="326"/>
      <c r="K37" s="327"/>
      <c r="L37" s="327"/>
      <c r="M37" s="327"/>
      <c r="N37" s="328" t="str">
        <f t="shared" si="0"/>
        <v/>
      </c>
      <c r="O37" s="326"/>
      <c r="P37" s="327"/>
      <c r="Q37" s="329" t="str">
        <f t="shared" si="1"/>
        <v/>
      </c>
      <c r="R37" s="330" t="str">
        <f t="shared" si="2"/>
        <v>KuulaM</v>
      </c>
      <c r="S37" s="331"/>
      <c r="T37" s="283"/>
      <c r="U37" s="284"/>
      <c r="V37" s="284"/>
      <c r="W37" s="37"/>
      <c r="X37" s="37"/>
      <c r="Y37" s="37"/>
      <c r="Z37" s="37"/>
    </row>
    <row r="38" spans="1:26" ht="24.9" customHeight="1" x14ac:dyDescent="0.35">
      <c r="A38" s="89"/>
      <c r="B38" s="332"/>
      <c r="C38" s="315" t="str">
        <f>IF(B38="","",VLOOKUP(R38,Kilpailijat!$A$11:$E$2015,5,0))</f>
        <v/>
      </c>
      <c r="D38" s="315"/>
      <c r="E38" s="315"/>
      <c r="F38" s="315"/>
      <c r="G38" s="205"/>
      <c r="H38" s="205"/>
      <c r="I38" s="205"/>
      <c r="J38" s="316"/>
      <c r="K38" s="317"/>
      <c r="L38" s="317"/>
      <c r="M38" s="317"/>
      <c r="N38" s="318" t="str">
        <f t="shared" si="0"/>
        <v/>
      </c>
      <c r="O38" s="316"/>
      <c r="P38" s="317"/>
      <c r="Q38" s="319" t="str">
        <f t="shared" si="1"/>
        <v/>
      </c>
      <c r="R38" s="320" t="str">
        <f t="shared" si="2"/>
        <v>KuulaM</v>
      </c>
      <c r="S38" s="321"/>
      <c r="T38" s="283"/>
      <c r="U38" s="284"/>
      <c r="V38" s="284"/>
      <c r="W38" s="37"/>
      <c r="X38" s="37"/>
      <c r="Y38" s="37"/>
      <c r="Z38" s="37"/>
    </row>
    <row r="39" spans="1:26" ht="24.9" customHeight="1" x14ac:dyDescent="0.35">
      <c r="A39" s="72"/>
      <c r="B39" s="324"/>
      <c r="C39" s="325" t="str">
        <f>IF(B39="","",VLOOKUP(R39,Kilpailijat!$A$11:$E$2015,5,0))</f>
        <v/>
      </c>
      <c r="D39" s="325"/>
      <c r="E39" s="325"/>
      <c r="F39" s="325"/>
      <c r="G39" s="205"/>
      <c r="H39" s="205"/>
      <c r="I39" s="205"/>
      <c r="J39" s="326"/>
      <c r="K39" s="327"/>
      <c r="L39" s="327"/>
      <c r="M39" s="327"/>
      <c r="N39" s="328" t="str">
        <f t="shared" si="0"/>
        <v/>
      </c>
      <c r="O39" s="326"/>
      <c r="P39" s="327"/>
      <c r="Q39" s="329" t="str">
        <f t="shared" si="1"/>
        <v/>
      </c>
      <c r="R39" s="330" t="str">
        <f t="shared" si="2"/>
        <v>KuulaM</v>
      </c>
      <c r="S39" s="331"/>
      <c r="T39" s="283"/>
      <c r="U39" s="284"/>
      <c r="V39" s="284"/>
      <c r="W39" s="37"/>
      <c r="X39" s="37"/>
      <c r="Y39" s="37"/>
      <c r="Z39" s="37"/>
    </row>
    <row r="40" spans="1:26" ht="24.9" customHeight="1" x14ac:dyDescent="0.35">
      <c r="A40" s="89"/>
      <c r="B40" s="332"/>
      <c r="C40" s="315" t="str">
        <f>IF(B40="","",VLOOKUP(R40,Kilpailijat!$A$11:$E$2015,5,0))</f>
        <v/>
      </c>
      <c r="D40" s="315"/>
      <c r="E40" s="315"/>
      <c r="F40" s="315"/>
      <c r="G40" s="205"/>
      <c r="H40" s="205"/>
      <c r="I40" s="205"/>
      <c r="J40" s="316"/>
      <c r="K40" s="317"/>
      <c r="L40" s="317"/>
      <c r="M40" s="317"/>
      <c r="N40" s="318" t="str">
        <f t="shared" ref="N40:N56" si="3">IF(M40="","",VLOOKUP(M40,$X$8:$Y$14,2,0))</f>
        <v/>
      </c>
      <c r="O40" s="316"/>
      <c r="P40" s="317"/>
      <c r="Q40" s="319" t="str">
        <f t="shared" ref="Q40:Q56" si="4">IF(P40="","",VLOOKUP(P40,$U$8:$V$23,2,0))</f>
        <v/>
      </c>
      <c r="R40" s="320" t="str">
        <f t="shared" ref="R40:R56" si="5">$B$4&amp;$D$4&amp;B40</f>
        <v>KuulaM</v>
      </c>
      <c r="S40" s="321"/>
      <c r="T40" s="283"/>
      <c r="U40" s="284"/>
      <c r="V40" s="284"/>
      <c r="W40" s="37"/>
      <c r="X40" s="37"/>
      <c r="Y40" s="37"/>
      <c r="Z40" s="37"/>
    </row>
    <row r="41" spans="1:26" ht="24.9" customHeight="1" x14ac:dyDescent="0.35">
      <c r="A41" s="72"/>
      <c r="B41" s="324"/>
      <c r="C41" s="325" t="str">
        <f>IF(B41="","",VLOOKUP(R41,Kilpailijat!$A$11:$E$2015,5,0))</f>
        <v/>
      </c>
      <c r="D41" s="325"/>
      <c r="E41" s="325"/>
      <c r="F41" s="325"/>
      <c r="G41" s="205"/>
      <c r="H41" s="205"/>
      <c r="I41" s="205"/>
      <c r="J41" s="326"/>
      <c r="K41" s="327"/>
      <c r="L41" s="327"/>
      <c r="M41" s="327"/>
      <c r="N41" s="328" t="str">
        <f t="shared" si="3"/>
        <v/>
      </c>
      <c r="O41" s="326"/>
      <c r="P41" s="327"/>
      <c r="Q41" s="329" t="str">
        <f t="shared" si="4"/>
        <v/>
      </c>
      <c r="R41" s="330" t="str">
        <f t="shared" si="5"/>
        <v>KuulaM</v>
      </c>
      <c r="S41" s="331"/>
      <c r="T41" s="283"/>
      <c r="U41" s="284"/>
      <c r="V41" s="284"/>
      <c r="W41" s="37"/>
      <c r="X41" s="37"/>
      <c r="Y41" s="37"/>
      <c r="Z41" s="37"/>
    </row>
    <row r="42" spans="1:26" ht="24.9" customHeight="1" x14ac:dyDescent="0.35">
      <c r="A42" s="89"/>
      <c r="B42" s="332"/>
      <c r="C42" s="315" t="str">
        <f>IF(B42="","",VLOOKUP(R42,Kilpailijat!$A$11:$E$2015,5,0))</f>
        <v/>
      </c>
      <c r="D42" s="315"/>
      <c r="E42" s="315"/>
      <c r="F42" s="315"/>
      <c r="G42" s="205"/>
      <c r="H42" s="205"/>
      <c r="I42" s="205"/>
      <c r="J42" s="316"/>
      <c r="K42" s="317"/>
      <c r="L42" s="317"/>
      <c r="M42" s="317"/>
      <c r="N42" s="318" t="str">
        <f t="shared" si="3"/>
        <v/>
      </c>
      <c r="O42" s="316"/>
      <c r="P42" s="317"/>
      <c r="Q42" s="319" t="str">
        <f t="shared" si="4"/>
        <v/>
      </c>
      <c r="R42" s="320" t="str">
        <f t="shared" si="5"/>
        <v>KuulaM</v>
      </c>
      <c r="S42" s="321"/>
      <c r="T42" s="283"/>
      <c r="U42" s="284"/>
      <c r="V42" s="284"/>
      <c r="W42" s="37"/>
      <c r="X42" s="37"/>
      <c r="Y42" s="37"/>
      <c r="Z42" s="37"/>
    </row>
    <row r="43" spans="1:26" ht="24.9" customHeight="1" x14ac:dyDescent="0.35">
      <c r="A43" s="72"/>
      <c r="B43" s="324"/>
      <c r="C43" s="325" t="str">
        <f>IF(B43="","",VLOOKUP(R43,Kilpailijat!$A$11:$E$2015,5,0))</f>
        <v/>
      </c>
      <c r="D43" s="325"/>
      <c r="E43" s="325"/>
      <c r="F43" s="325"/>
      <c r="G43" s="205"/>
      <c r="H43" s="205"/>
      <c r="I43" s="205"/>
      <c r="J43" s="326"/>
      <c r="K43" s="327"/>
      <c r="L43" s="327"/>
      <c r="M43" s="327"/>
      <c r="N43" s="328" t="str">
        <f t="shared" si="3"/>
        <v/>
      </c>
      <c r="O43" s="326"/>
      <c r="P43" s="327"/>
      <c r="Q43" s="329" t="str">
        <f t="shared" si="4"/>
        <v/>
      </c>
      <c r="R43" s="330" t="str">
        <f t="shared" si="5"/>
        <v>KuulaM</v>
      </c>
      <c r="S43" s="331"/>
      <c r="T43" s="283"/>
      <c r="U43" s="284"/>
      <c r="V43" s="284"/>
      <c r="W43" s="37"/>
      <c r="X43" s="37"/>
      <c r="Y43" s="37"/>
      <c r="Z43" s="37"/>
    </row>
    <row r="44" spans="1:26" ht="24.9" customHeight="1" x14ac:dyDescent="0.35">
      <c r="A44" s="89"/>
      <c r="B44" s="332"/>
      <c r="C44" s="315" t="str">
        <f>IF(B44="","",VLOOKUP(R44,Kilpailijat!$A$11:$E$2015,5,0))</f>
        <v/>
      </c>
      <c r="D44" s="315"/>
      <c r="E44" s="315"/>
      <c r="F44" s="315"/>
      <c r="G44" s="205"/>
      <c r="H44" s="205"/>
      <c r="I44" s="205"/>
      <c r="J44" s="316"/>
      <c r="K44" s="317"/>
      <c r="L44" s="317"/>
      <c r="M44" s="317"/>
      <c r="N44" s="318" t="str">
        <f t="shared" si="3"/>
        <v/>
      </c>
      <c r="O44" s="316"/>
      <c r="P44" s="317"/>
      <c r="Q44" s="319" t="str">
        <f t="shared" si="4"/>
        <v/>
      </c>
      <c r="R44" s="320" t="str">
        <f t="shared" si="5"/>
        <v>KuulaM</v>
      </c>
      <c r="S44" s="321"/>
      <c r="T44" s="283"/>
      <c r="U44" s="284"/>
      <c r="V44" s="284"/>
      <c r="W44" s="37"/>
      <c r="X44" s="37"/>
      <c r="Y44" s="37"/>
      <c r="Z44" s="37"/>
    </row>
    <row r="45" spans="1:26" ht="24.9" customHeight="1" x14ac:dyDescent="0.35">
      <c r="A45" s="72"/>
      <c r="B45" s="324"/>
      <c r="C45" s="325" t="str">
        <f>IF(B45="","",VLOOKUP(R45,Kilpailijat!$A$11:$E$2015,5,0))</f>
        <v/>
      </c>
      <c r="D45" s="325"/>
      <c r="E45" s="325"/>
      <c r="F45" s="325"/>
      <c r="G45" s="205"/>
      <c r="H45" s="205"/>
      <c r="I45" s="205"/>
      <c r="J45" s="326"/>
      <c r="K45" s="327"/>
      <c r="L45" s="327"/>
      <c r="M45" s="327"/>
      <c r="N45" s="328" t="str">
        <f t="shared" si="3"/>
        <v/>
      </c>
      <c r="O45" s="326"/>
      <c r="P45" s="327"/>
      <c r="Q45" s="329" t="str">
        <f t="shared" si="4"/>
        <v/>
      </c>
      <c r="R45" s="330" t="str">
        <f t="shared" si="5"/>
        <v>KuulaM</v>
      </c>
      <c r="S45" s="331"/>
      <c r="T45" s="283"/>
      <c r="U45" s="284"/>
      <c r="V45" s="284"/>
      <c r="W45" s="37"/>
      <c r="X45" s="37"/>
      <c r="Y45" s="37"/>
      <c r="Z45" s="37"/>
    </row>
    <row r="46" spans="1:26" ht="24.9" customHeight="1" x14ac:dyDescent="0.35">
      <c r="A46" s="89"/>
      <c r="B46" s="332"/>
      <c r="C46" s="315" t="str">
        <f>IF(B46="","",VLOOKUP(R46,Kilpailijat!$A$11:$E$2015,5,0))</f>
        <v/>
      </c>
      <c r="D46" s="315"/>
      <c r="E46" s="315"/>
      <c r="F46" s="315"/>
      <c r="G46" s="205"/>
      <c r="H46" s="205"/>
      <c r="I46" s="205"/>
      <c r="J46" s="316"/>
      <c r="K46" s="317"/>
      <c r="L46" s="317"/>
      <c r="M46" s="317"/>
      <c r="N46" s="318" t="str">
        <f t="shared" si="3"/>
        <v/>
      </c>
      <c r="O46" s="316"/>
      <c r="P46" s="317"/>
      <c r="Q46" s="319" t="str">
        <f t="shared" si="4"/>
        <v/>
      </c>
      <c r="R46" s="320" t="str">
        <f t="shared" si="5"/>
        <v>KuulaM</v>
      </c>
      <c r="S46" s="321"/>
      <c r="T46" s="283"/>
      <c r="U46" s="284"/>
      <c r="V46" s="284"/>
      <c r="W46" s="37"/>
      <c r="X46" s="37"/>
      <c r="Y46" s="37"/>
      <c r="Z46" s="37"/>
    </row>
    <row r="47" spans="1:26" ht="24.9" customHeight="1" x14ac:dyDescent="0.35">
      <c r="A47" s="72"/>
      <c r="B47" s="324"/>
      <c r="C47" s="325" t="str">
        <f>IF(B47="","",VLOOKUP(R47,Kilpailijat!$A$11:$E$2015,5,0))</f>
        <v/>
      </c>
      <c r="D47" s="325"/>
      <c r="E47" s="325"/>
      <c r="F47" s="325"/>
      <c r="G47" s="205"/>
      <c r="H47" s="205"/>
      <c r="I47" s="205"/>
      <c r="J47" s="326"/>
      <c r="K47" s="327"/>
      <c r="L47" s="327"/>
      <c r="M47" s="327"/>
      <c r="N47" s="328" t="str">
        <f t="shared" si="3"/>
        <v/>
      </c>
      <c r="O47" s="326"/>
      <c r="P47" s="327"/>
      <c r="Q47" s="329" t="str">
        <f t="shared" si="4"/>
        <v/>
      </c>
      <c r="R47" s="330" t="str">
        <f t="shared" si="5"/>
        <v>KuulaM</v>
      </c>
      <c r="S47" s="331"/>
      <c r="T47" s="283"/>
      <c r="U47" s="284"/>
      <c r="V47" s="284"/>
      <c r="W47" s="37"/>
      <c r="X47" s="37"/>
      <c r="Y47" s="37"/>
      <c r="Z47" s="37"/>
    </row>
    <row r="48" spans="1:26" ht="24.9" customHeight="1" x14ac:dyDescent="0.35">
      <c r="A48" s="89"/>
      <c r="B48" s="332"/>
      <c r="C48" s="315" t="str">
        <f>IF(B48="","",VLOOKUP(R48,Kilpailijat!$A$11:$E$2015,5,0))</f>
        <v/>
      </c>
      <c r="D48" s="315"/>
      <c r="E48" s="315"/>
      <c r="F48" s="315"/>
      <c r="G48" s="205"/>
      <c r="H48" s="205"/>
      <c r="I48" s="205"/>
      <c r="J48" s="316"/>
      <c r="K48" s="317"/>
      <c r="L48" s="317"/>
      <c r="M48" s="317"/>
      <c r="N48" s="318" t="str">
        <f t="shared" si="3"/>
        <v/>
      </c>
      <c r="O48" s="316"/>
      <c r="P48" s="317"/>
      <c r="Q48" s="319" t="str">
        <f t="shared" si="4"/>
        <v/>
      </c>
      <c r="R48" s="320" t="str">
        <f t="shared" si="5"/>
        <v>KuulaM</v>
      </c>
      <c r="S48" s="321"/>
      <c r="T48" s="283"/>
      <c r="U48" s="284"/>
      <c r="V48" s="284"/>
      <c r="W48" s="37"/>
      <c r="X48" s="37"/>
      <c r="Y48" s="37"/>
      <c r="Z48" s="37"/>
    </row>
    <row r="49" spans="1:26" ht="24.9" customHeight="1" x14ac:dyDescent="0.35">
      <c r="A49" s="72"/>
      <c r="B49" s="324"/>
      <c r="C49" s="325" t="str">
        <f>IF(B49="","",VLOOKUP(R49,Kilpailijat!$A$11:$E$2015,5,0))</f>
        <v/>
      </c>
      <c r="D49" s="325"/>
      <c r="E49" s="325"/>
      <c r="F49" s="325"/>
      <c r="G49" s="205"/>
      <c r="H49" s="205"/>
      <c r="I49" s="205"/>
      <c r="J49" s="326"/>
      <c r="K49" s="327"/>
      <c r="L49" s="327"/>
      <c r="M49" s="327"/>
      <c r="N49" s="328" t="str">
        <f t="shared" si="3"/>
        <v/>
      </c>
      <c r="O49" s="326"/>
      <c r="P49" s="327"/>
      <c r="Q49" s="329" t="str">
        <f t="shared" si="4"/>
        <v/>
      </c>
      <c r="R49" s="330" t="str">
        <f t="shared" si="5"/>
        <v>KuulaM</v>
      </c>
      <c r="S49" s="331"/>
      <c r="T49" s="283"/>
      <c r="U49" s="284"/>
      <c r="V49" s="284"/>
      <c r="W49" s="37"/>
      <c r="X49" s="37"/>
      <c r="Y49" s="37"/>
      <c r="Z49" s="37"/>
    </row>
    <row r="50" spans="1:26" ht="24.9" customHeight="1" x14ac:dyDescent="0.35">
      <c r="A50" s="89"/>
      <c r="B50" s="332"/>
      <c r="C50" s="315" t="str">
        <f>IF(B50="","",VLOOKUP(R50,Kilpailijat!$A$11:$E$2015,5,0))</f>
        <v/>
      </c>
      <c r="D50" s="315"/>
      <c r="E50" s="315"/>
      <c r="F50" s="315"/>
      <c r="G50" s="205"/>
      <c r="H50" s="205"/>
      <c r="I50" s="205"/>
      <c r="J50" s="316"/>
      <c r="K50" s="317"/>
      <c r="L50" s="317"/>
      <c r="M50" s="317"/>
      <c r="N50" s="318" t="str">
        <f t="shared" si="3"/>
        <v/>
      </c>
      <c r="O50" s="316"/>
      <c r="P50" s="317"/>
      <c r="Q50" s="319" t="str">
        <f t="shared" si="4"/>
        <v/>
      </c>
      <c r="R50" s="320" t="str">
        <f t="shared" si="5"/>
        <v>KuulaM</v>
      </c>
      <c r="S50" s="321"/>
      <c r="T50" s="283"/>
      <c r="U50" s="284"/>
      <c r="V50" s="284"/>
      <c r="W50" s="37"/>
      <c r="X50" s="37"/>
      <c r="Y50" s="37"/>
      <c r="Z50" s="37"/>
    </row>
    <row r="51" spans="1:26" ht="24.9" customHeight="1" x14ac:dyDescent="0.35">
      <c r="A51" s="72"/>
      <c r="B51" s="324"/>
      <c r="C51" s="325" t="str">
        <f>IF(B51="","",VLOOKUP(R51,Kilpailijat!$A$11:$E$2015,5,0))</f>
        <v/>
      </c>
      <c r="D51" s="325"/>
      <c r="E51" s="325"/>
      <c r="F51" s="325"/>
      <c r="G51" s="205"/>
      <c r="H51" s="205"/>
      <c r="I51" s="205"/>
      <c r="J51" s="326"/>
      <c r="K51" s="327"/>
      <c r="L51" s="327"/>
      <c r="M51" s="327"/>
      <c r="N51" s="328" t="str">
        <f t="shared" si="3"/>
        <v/>
      </c>
      <c r="O51" s="326"/>
      <c r="P51" s="327"/>
      <c r="Q51" s="329" t="str">
        <f t="shared" si="4"/>
        <v/>
      </c>
      <c r="R51" s="330" t="str">
        <f t="shared" si="5"/>
        <v>KuulaM</v>
      </c>
      <c r="S51" s="331"/>
      <c r="T51" s="283"/>
      <c r="U51" s="284"/>
      <c r="V51" s="284"/>
      <c r="W51" s="37"/>
      <c r="X51" s="37"/>
      <c r="Y51" s="37"/>
      <c r="Z51" s="37"/>
    </row>
    <row r="52" spans="1:26" ht="24.9" customHeight="1" x14ac:dyDescent="0.35">
      <c r="A52" s="89"/>
      <c r="B52" s="332"/>
      <c r="C52" s="315" t="str">
        <f>IF(B52="","",VLOOKUP(R52,Kilpailijat!$A$11:$E$2015,5,0))</f>
        <v/>
      </c>
      <c r="D52" s="315"/>
      <c r="E52" s="315"/>
      <c r="F52" s="315"/>
      <c r="G52" s="205"/>
      <c r="H52" s="205"/>
      <c r="I52" s="205"/>
      <c r="J52" s="316"/>
      <c r="K52" s="317"/>
      <c r="L52" s="317"/>
      <c r="M52" s="317"/>
      <c r="N52" s="318" t="str">
        <f t="shared" si="3"/>
        <v/>
      </c>
      <c r="O52" s="316"/>
      <c r="P52" s="317"/>
      <c r="Q52" s="319" t="str">
        <f t="shared" si="4"/>
        <v/>
      </c>
      <c r="R52" s="320" t="str">
        <f t="shared" si="5"/>
        <v>KuulaM</v>
      </c>
      <c r="S52" s="321"/>
      <c r="T52" s="283"/>
      <c r="U52" s="284"/>
      <c r="V52" s="284"/>
      <c r="W52" s="37"/>
      <c r="X52" s="37"/>
      <c r="Y52" s="37"/>
      <c r="Z52" s="37"/>
    </row>
    <row r="53" spans="1:26" ht="24.9" customHeight="1" x14ac:dyDescent="0.35">
      <c r="A53" s="72"/>
      <c r="B53" s="324"/>
      <c r="C53" s="325" t="str">
        <f>IF(B53="","",VLOOKUP(R53,Kilpailijat!$A$11:$E$2015,5,0))</f>
        <v/>
      </c>
      <c r="D53" s="325"/>
      <c r="E53" s="325"/>
      <c r="F53" s="325"/>
      <c r="G53" s="205"/>
      <c r="H53" s="205"/>
      <c r="I53" s="205"/>
      <c r="J53" s="326"/>
      <c r="K53" s="327"/>
      <c r="L53" s="327"/>
      <c r="M53" s="327"/>
      <c r="N53" s="328" t="str">
        <f t="shared" si="3"/>
        <v/>
      </c>
      <c r="O53" s="326"/>
      <c r="P53" s="327"/>
      <c r="Q53" s="329" t="str">
        <f t="shared" si="4"/>
        <v/>
      </c>
      <c r="R53" s="330" t="str">
        <f t="shared" si="5"/>
        <v>KuulaM</v>
      </c>
      <c r="S53" s="331"/>
      <c r="T53" s="283"/>
      <c r="U53" s="284"/>
      <c r="V53" s="284"/>
      <c r="W53" s="37"/>
      <c r="X53" s="37"/>
      <c r="Y53" s="37"/>
      <c r="Z53" s="37"/>
    </row>
    <row r="54" spans="1:26" ht="24.9" customHeight="1" x14ac:dyDescent="0.35">
      <c r="A54" s="89"/>
      <c r="B54" s="332"/>
      <c r="C54" s="315" t="str">
        <f>IF(B54="","",VLOOKUP(R54,Kilpailijat!$A$11:$E$2015,5,0))</f>
        <v/>
      </c>
      <c r="D54" s="315"/>
      <c r="E54" s="315"/>
      <c r="F54" s="315"/>
      <c r="G54" s="205"/>
      <c r="H54" s="205"/>
      <c r="I54" s="205"/>
      <c r="J54" s="316"/>
      <c r="K54" s="317"/>
      <c r="L54" s="317"/>
      <c r="M54" s="317"/>
      <c r="N54" s="318" t="str">
        <f t="shared" si="3"/>
        <v/>
      </c>
      <c r="O54" s="316"/>
      <c r="P54" s="317"/>
      <c r="Q54" s="319" t="str">
        <f t="shared" si="4"/>
        <v/>
      </c>
      <c r="R54" s="320" t="str">
        <f t="shared" si="5"/>
        <v>KuulaM</v>
      </c>
      <c r="S54" s="321"/>
      <c r="T54" s="283"/>
      <c r="U54" s="284"/>
      <c r="V54" s="284"/>
      <c r="W54" s="37"/>
      <c r="X54" s="37"/>
      <c r="Y54" s="37"/>
      <c r="Z54" s="37"/>
    </row>
    <row r="55" spans="1:26" ht="24.9" customHeight="1" x14ac:dyDescent="0.35">
      <c r="A55" s="72"/>
      <c r="B55" s="324"/>
      <c r="C55" s="325" t="str">
        <f>IF(B55="","",VLOOKUP(R55,Kilpailijat!$A$11:$E$2015,5,0))</f>
        <v/>
      </c>
      <c r="D55" s="325"/>
      <c r="E55" s="325"/>
      <c r="F55" s="325"/>
      <c r="G55" s="205"/>
      <c r="H55" s="205"/>
      <c r="I55" s="205"/>
      <c r="J55" s="326"/>
      <c r="K55" s="327"/>
      <c r="L55" s="327"/>
      <c r="M55" s="327"/>
      <c r="N55" s="328" t="str">
        <f t="shared" si="3"/>
        <v/>
      </c>
      <c r="O55" s="326"/>
      <c r="P55" s="327"/>
      <c r="Q55" s="329" t="str">
        <f t="shared" si="4"/>
        <v/>
      </c>
      <c r="R55" s="330" t="str">
        <f t="shared" si="5"/>
        <v>KuulaM</v>
      </c>
      <c r="S55" s="331"/>
      <c r="T55" s="283"/>
      <c r="U55" s="284"/>
      <c r="V55" s="284"/>
      <c r="W55" s="37"/>
      <c r="X55" s="37"/>
      <c r="Y55" s="37"/>
      <c r="Z55" s="37"/>
    </row>
    <row r="56" spans="1:26" ht="24.9" customHeight="1" x14ac:dyDescent="0.35">
      <c r="A56" s="110"/>
      <c r="B56" s="335"/>
      <c r="C56" s="336" t="str">
        <f>IF(B56="","",VLOOKUP(R56,Kilpailijat!$A$11:$E$2015,5,0))</f>
        <v/>
      </c>
      <c r="D56" s="336"/>
      <c r="E56" s="336"/>
      <c r="F56" s="336"/>
      <c r="G56" s="234"/>
      <c r="H56" s="234"/>
      <c r="I56" s="234"/>
      <c r="J56" s="337"/>
      <c r="K56" s="338"/>
      <c r="L56" s="338"/>
      <c r="M56" s="338"/>
      <c r="N56" s="339" t="str">
        <f t="shared" si="3"/>
        <v/>
      </c>
      <c r="O56" s="337"/>
      <c r="P56" s="338"/>
      <c r="Q56" s="340" t="str">
        <f t="shared" si="4"/>
        <v/>
      </c>
      <c r="R56" s="341" t="str">
        <f t="shared" si="5"/>
        <v>KuulaM</v>
      </c>
      <c r="S56" s="322"/>
      <c r="T56" s="283"/>
      <c r="U56" s="284"/>
      <c r="V56" s="284"/>
      <c r="W56" s="37"/>
      <c r="X56" s="37"/>
      <c r="Y56" s="37"/>
      <c r="Z56" s="37"/>
    </row>
    <row r="57" spans="1:26" ht="24.9" customHeight="1" x14ac:dyDescent="0.35">
      <c r="A57" s="72"/>
      <c r="B57" s="324"/>
      <c r="C57" s="325" t="str">
        <f>IF(B57="","",VLOOKUP(R57,Kilpailijat!$A$11:$E$2015,5,0))</f>
        <v/>
      </c>
      <c r="D57" s="325"/>
      <c r="E57" s="325"/>
      <c r="F57" s="325"/>
      <c r="G57" s="205"/>
      <c r="H57" s="205"/>
      <c r="I57" s="205"/>
      <c r="J57" s="326"/>
      <c r="K57" s="327"/>
      <c r="L57" s="327"/>
      <c r="M57" s="327"/>
      <c r="N57" s="328" t="str">
        <f t="shared" ref="N57:N106" si="6">IF(M57="","",VLOOKUP(M57,$X$8:$Y$14,2,0))</f>
        <v/>
      </c>
      <c r="O57" s="326"/>
      <c r="P57" s="327"/>
      <c r="Q57" s="329" t="str">
        <f t="shared" ref="Q57:Q106" si="7">IF(P57="","",VLOOKUP(P57,$U$8:$V$23,2,0))</f>
        <v/>
      </c>
      <c r="R57" s="330" t="str">
        <f t="shared" ref="R57:R106" si="8">$B$4&amp;$D$4&amp;B57</f>
        <v>KuulaM</v>
      </c>
      <c r="S57" s="331"/>
      <c r="T57" s="283"/>
      <c r="U57" s="284"/>
      <c r="V57" s="284"/>
      <c r="W57" s="37"/>
      <c r="X57" s="37"/>
      <c r="Y57" s="37"/>
      <c r="Z57" s="37"/>
    </row>
    <row r="58" spans="1:26" ht="24.9" customHeight="1" x14ac:dyDescent="0.35">
      <c r="A58" s="110"/>
      <c r="B58" s="335"/>
      <c r="C58" s="336" t="str">
        <f>IF(B58="","",VLOOKUP(R58,Kilpailijat!$A$11:$E$2015,5,0))</f>
        <v/>
      </c>
      <c r="D58" s="336"/>
      <c r="E58" s="336"/>
      <c r="F58" s="336"/>
      <c r="G58" s="234"/>
      <c r="H58" s="234"/>
      <c r="I58" s="234"/>
      <c r="J58" s="337"/>
      <c r="K58" s="338"/>
      <c r="L58" s="338"/>
      <c r="M58" s="338"/>
      <c r="N58" s="339" t="str">
        <f t="shared" si="6"/>
        <v/>
      </c>
      <c r="O58" s="337"/>
      <c r="P58" s="338"/>
      <c r="Q58" s="340" t="str">
        <f t="shared" si="7"/>
        <v/>
      </c>
      <c r="R58" s="341" t="str">
        <f t="shared" si="8"/>
        <v>KuulaM</v>
      </c>
      <c r="S58" s="322"/>
      <c r="T58" s="283"/>
      <c r="U58" s="284"/>
      <c r="V58" s="284"/>
      <c r="W58" s="37"/>
      <c r="X58" s="37"/>
      <c r="Y58" s="37"/>
      <c r="Z58" s="37"/>
    </row>
    <row r="59" spans="1:26" ht="24.9" customHeight="1" x14ac:dyDescent="0.35">
      <c r="A59" s="72"/>
      <c r="B59" s="324"/>
      <c r="C59" s="325" t="str">
        <f>IF(B59="","",VLOOKUP(R59,Kilpailijat!$A$11:$E$2015,5,0))</f>
        <v/>
      </c>
      <c r="D59" s="325"/>
      <c r="E59" s="325"/>
      <c r="F59" s="325"/>
      <c r="G59" s="205"/>
      <c r="H59" s="205"/>
      <c r="I59" s="205"/>
      <c r="J59" s="326"/>
      <c r="K59" s="327"/>
      <c r="L59" s="327"/>
      <c r="M59" s="327"/>
      <c r="N59" s="328" t="str">
        <f t="shared" si="6"/>
        <v/>
      </c>
      <c r="O59" s="326"/>
      <c r="P59" s="327"/>
      <c r="Q59" s="329" t="str">
        <f t="shared" si="7"/>
        <v/>
      </c>
      <c r="R59" s="330" t="str">
        <f t="shared" si="8"/>
        <v>KuulaM</v>
      </c>
      <c r="S59" s="331"/>
      <c r="T59" s="283"/>
      <c r="U59" s="284"/>
      <c r="V59" s="284"/>
      <c r="W59" s="37"/>
      <c r="X59" s="37"/>
      <c r="Y59" s="37"/>
      <c r="Z59" s="37"/>
    </row>
    <row r="60" spans="1:26" ht="24.9" customHeight="1" x14ac:dyDescent="0.35">
      <c r="A60" s="110"/>
      <c r="B60" s="335"/>
      <c r="C60" s="336" t="str">
        <f>IF(B60="","",VLOOKUP(R60,Kilpailijat!$A$11:$E$2015,5,0))</f>
        <v/>
      </c>
      <c r="D60" s="336"/>
      <c r="E60" s="336"/>
      <c r="F60" s="336"/>
      <c r="G60" s="234"/>
      <c r="H60" s="234"/>
      <c r="I60" s="234"/>
      <c r="J60" s="337"/>
      <c r="K60" s="338"/>
      <c r="L60" s="338"/>
      <c r="M60" s="338"/>
      <c r="N60" s="339" t="str">
        <f t="shared" si="6"/>
        <v/>
      </c>
      <c r="O60" s="337"/>
      <c r="P60" s="338"/>
      <c r="Q60" s="340" t="str">
        <f t="shared" si="7"/>
        <v/>
      </c>
      <c r="R60" s="341" t="str">
        <f t="shared" si="8"/>
        <v>KuulaM</v>
      </c>
      <c r="S60" s="322"/>
      <c r="T60" s="283"/>
      <c r="U60" s="284"/>
      <c r="V60" s="284"/>
      <c r="W60" s="37"/>
      <c r="X60" s="37"/>
      <c r="Y60" s="37"/>
      <c r="Z60" s="37"/>
    </row>
    <row r="61" spans="1:26" ht="24.9" customHeight="1" x14ac:dyDescent="0.35">
      <c r="A61" s="72"/>
      <c r="B61" s="324"/>
      <c r="C61" s="325" t="str">
        <f>IF(B61="","",VLOOKUP(R61,Kilpailijat!$A$11:$E$2015,5,0))</f>
        <v/>
      </c>
      <c r="D61" s="325"/>
      <c r="E61" s="325"/>
      <c r="F61" s="325"/>
      <c r="G61" s="205"/>
      <c r="H61" s="205"/>
      <c r="I61" s="205"/>
      <c r="J61" s="326"/>
      <c r="K61" s="327"/>
      <c r="L61" s="327"/>
      <c r="M61" s="327"/>
      <c r="N61" s="328" t="str">
        <f t="shared" si="6"/>
        <v/>
      </c>
      <c r="O61" s="326"/>
      <c r="P61" s="327"/>
      <c r="Q61" s="329" t="str">
        <f t="shared" si="7"/>
        <v/>
      </c>
      <c r="R61" s="330" t="str">
        <f t="shared" si="8"/>
        <v>KuulaM</v>
      </c>
      <c r="S61" s="331"/>
      <c r="T61" s="283"/>
      <c r="U61" s="284"/>
      <c r="V61" s="284"/>
      <c r="W61" s="37"/>
      <c r="X61" s="37"/>
      <c r="Y61" s="37"/>
      <c r="Z61" s="37"/>
    </row>
    <row r="62" spans="1:26" ht="24.9" customHeight="1" x14ac:dyDescent="0.35">
      <c r="A62" s="110"/>
      <c r="B62" s="335"/>
      <c r="C62" s="336" t="str">
        <f>IF(B62="","",VLOOKUP(R62,Kilpailijat!$A$11:$E$2015,5,0))</f>
        <v/>
      </c>
      <c r="D62" s="336"/>
      <c r="E62" s="336"/>
      <c r="F62" s="336"/>
      <c r="G62" s="234"/>
      <c r="H62" s="234"/>
      <c r="I62" s="234"/>
      <c r="J62" s="337"/>
      <c r="K62" s="338"/>
      <c r="L62" s="338"/>
      <c r="M62" s="338"/>
      <c r="N62" s="339" t="str">
        <f t="shared" si="6"/>
        <v/>
      </c>
      <c r="O62" s="337"/>
      <c r="P62" s="338"/>
      <c r="Q62" s="340" t="str">
        <f t="shared" si="7"/>
        <v/>
      </c>
      <c r="R62" s="341" t="str">
        <f t="shared" si="8"/>
        <v>KuulaM</v>
      </c>
      <c r="S62" s="322"/>
      <c r="T62" s="283"/>
      <c r="U62" s="284"/>
      <c r="V62" s="284"/>
      <c r="W62" s="37"/>
      <c r="X62" s="37"/>
      <c r="Y62" s="37"/>
      <c r="Z62" s="37"/>
    </row>
    <row r="63" spans="1:26" ht="24.9" customHeight="1" x14ac:dyDescent="0.35">
      <c r="A63" s="72"/>
      <c r="B63" s="324"/>
      <c r="C63" s="325" t="str">
        <f>IF(B63="","",VLOOKUP(R63,Kilpailijat!$A$11:$E$2015,5,0))</f>
        <v/>
      </c>
      <c r="D63" s="325"/>
      <c r="E63" s="325"/>
      <c r="F63" s="325"/>
      <c r="G63" s="205"/>
      <c r="H63" s="205"/>
      <c r="I63" s="205"/>
      <c r="J63" s="326"/>
      <c r="K63" s="327"/>
      <c r="L63" s="327"/>
      <c r="M63" s="327"/>
      <c r="N63" s="328" t="str">
        <f t="shared" si="6"/>
        <v/>
      </c>
      <c r="O63" s="326"/>
      <c r="P63" s="327"/>
      <c r="Q63" s="329" t="str">
        <f t="shared" si="7"/>
        <v/>
      </c>
      <c r="R63" s="330" t="str">
        <f t="shared" si="8"/>
        <v>KuulaM</v>
      </c>
      <c r="S63" s="331"/>
      <c r="T63" s="283"/>
      <c r="U63" s="284"/>
      <c r="V63" s="284"/>
      <c r="W63" s="37"/>
      <c r="X63" s="37"/>
      <c r="Y63" s="37"/>
      <c r="Z63" s="37"/>
    </row>
    <row r="64" spans="1:26" ht="24.9" customHeight="1" x14ac:dyDescent="0.35">
      <c r="A64" s="110"/>
      <c r="B64" s="335"/>
      <c r="C64" s="336" t="str">
        <f>IF(B64="","",VLOOKUP(R64,Kilpailijat!$A$11:$E$2015,5,0))</f>
        <v/>
      </c>
      <c r="D64" s="336"/>
      <c r="E64" s="336"/>
      <c r="F64" s="336"/>
      <c r="G64" s="234"/>
      <c r="H64" s="234"/>
      <c r="I64" s="234"/>
      <c r="J64" s="337"/>
      <c r="K64" s="338"/>
      <c r="L64" s="338"/>
      <c r="M64" s="338"/>
      <c r="N64" s="339" t="str">
        <f t="shared" si="6"/>
        <v/>
      </c>
      <c r="O64" s="337"/>
      <c r="P64" s="338"/>
      <c r="Q64" s="340" t="str">
        <f t="shared" si="7"/>
        <v/>
      </c>
      <c r="R64" s="341" t="str">
        <f t="shared" si="8"/>
        <v>KuulaM</v>
      </c>
      <c r="S64" s="322"/>
      <c r="T64" s="283"/>
      <c r="U64" s="284"/>
      <c r="V64" s="284"/>
      <c r="W64" s="37"/>
      <c r="X64" s="37"/>
      <c r="Y64" s="37"/>
      <c r="Z64" s="37"/>
    </row>
    <row r="65" spans="1:26" ht="24.9" customHeight="1" x14ac:dyDescent="0.35">
      <c r="A65" s="72"/>
      <c r="B65" s="324"/>
      <c r="C65" s="325" t="str">
        <f>IF(B65="","",VLOOKUP(R65,Kilpailijat!$A$11:$E$2015,5,0))</f>
        <v/>
      </c>
      <c r="D65" s="325"/>
      <c r="E65" s="325"/>
      <c r="F65" s="325"/>
      <c r="G65" s="205"/>
      <c r="H65" s="205"/>
      <c r="I65" s="205"/>
      <c r="J65" s="326"/>
      <c r="K65" s="327"/>
      <c r="L65" s="327"/>
      <c r="M65" s="327"/>
      <c r="N65" s="328" t="str">
        <f t="shared" si="6"/>
        <v/>
      </c>
      <c r="O65" s="326"/>
      <c r="P65" s="327"/>
      <c r="Q65" s="329" t="str">
        <f t="shared" si="7"/>
        <v/>
      </c>
      <c r="R65" s="330" t="str">
        <f t="shared" si="8"/>
        <v>KuulaM</v>
      </c>
      <c r="S65" s="331"/>
      <c r="T65" s="283"/>
      <c r="U65" s="284"/>
      <c r="V65" s="284"/>
      <c r="W65" s="37"/>
      <c r="X65" s="37"/>
      <c r="Y65" s="37"/>
      <c r="Z65" s="37"/>
    </row>
    <row r="66" spans="1:26" ht="24.9" customHeight="1" x14ac:dyDescent="0.35">
      <c r="A66" s="110"/>
      <c r="B66" s="335"/>
      <c r="C66" s="336" t="str">
        <f>IF(B66="","",VLOOKUP(R66,Kilpailijat!$A$11:$E$2015,5,0))</f>
        <v/>
      </c>
      <c r="D66" s="336"/>
      <c r="E66" s="336"/>
      <c r="F66" s="336"/>
      <c r="G66" s="234"/>
      <c r="H66" s="234"/>
      <c r="I66" s="234"/>
      <c r="J66" s="337"/>
      <c r="K66" s="338"/>
      <c r="L66" s="338"/>
      <c r="M66" s="338"/>
      <c r="N66" s="339" t="str">
        <f t="shared" si="6"/>
        <v/>
      </c>
      <c r="O66" s="337"/>
      <c r="P66" s="338"/>
      <c r="Q66" s="340" t="str">
        <f t="shared" si="7"/>
        <v/>
      </c>
      <c r="R66" s="341" t="str">
        <f t="shared" si="8"/>
        <v>KuulaM</v>
      </c>
      <c r="S66" s="322"/>
      <c r="T66" s="283"/>
      <c r="U66" s="284"/>
      <c r="V66" s="284"/>
      <c r="W66" s="37"/>
      <c r="X66" s="37"/>
      <c r="Y66" s="37"/>
      <c r="Z66" s="37"/>
    </row>
    <row r="67" spans="1:26" ht="24.9" customHeight="1" x14ac:dyDescent="0.35">
      <c r="A67" s="72"/>
      <c r="B67" s="324"/>
      <c r="C67" s="325" t="str">
        <f>IF(B67="","",VLOOKUP(R67,Kilpailijat!$A$11:$E$2015,5,0))</f>
        <v/>
      </c>
      <c r="D67" s="325"/>
      <c r="E67" s="325"/>
      <c r="F67" s="325"/>
      <c r="G67" s="205"/>
      <c r="H67" s="205"/>
      <c r="I67" s="205"/>
      <c r="J67" s="326"/>
      <c r="K67" s="327"/>
      <c r="L67" s="327"/>
      <c r="M67" s="327"/>
      <c r="N67" s="328" t="str">
        <f t="shared" si="6"/>
        <v/>
      </c>
      <c r="O67" s="326"/>
      <c r="P67" s="327"/>
      <c r="Q67" s="329" t="str">
        <f t="shared" si="7"/>
        <v/>
      </c>
      <c r="R67" s="330" t="str">
        <f t="shared" si="8"/>
        <v>KuulaM</v>
      </c>
      <c r="S67" s="331"/>
      <c r="T67" s="283"/>
      <c r="U67" s="284"/>
      <c r="V67" s="284"/>
      <c r="W67" s="37"/>
      <c r="X67" s="37"/>
      <c r="Y67" s="37"/>
      <c r="Z67" s="37"/>
    </row>
    <row r="68" spans="1:26" ht="24.9" customHeight="1" x14ac:dyDescent="0.35">
      <c r="A68" s="110"/>
      <c r="B68" s="335"/>
      <c r="C68" s="336" t="str">
        <f>IF(B68="","",VLOOKUP(R68,Kilpailijat!$A$11:$E$2015,5,0))</f>
        <v/>
      </c>
      <c r="D68" s="336"/>
      <c r="E68" s="336"/>
      <c r="F68" s="336"/>
      <c r="G68" s="234"/>
      <c r="H68" s="234"/>
      <c r="I68" s="234"/>
      <c r="J68" s="337"/>
      <c r="K68" s="338"/>
      <c r="L68" s="338"/>
      <c r="M68" s="338"/>
      <c r="N68" s="339" t="str">
        <f t="shared" si="6"/>
        <v/>
      </c>
      <c r="O68" s="337"/>
      <c r="P68" s="338"/>
      <c r="Q68" s="340" t="str">
        <f t="shared" si="7"/>
        <v/>
      </c>
      <c r="R68" s="341" t="str">
        <f t="shared" si="8"/>
        <v>KuulaM</v>
      </c>
      <c r="S68" s="322"/>
      <c r="T68" s="283"/>
      <c r="U68" s="284"/>
      <c r="V68" s="284"/>
      <c r="W68" s="37"/>
      <c r="X68" s="37"/>
      <c r="Y68" s="37"/>
      <c r="Z68" s="37"/>
    </row>
    <row r="69" spans="1:26" ht="24.9" customHeight="1" x14ac:dyDescent="0.35">
      <c r="A69" s="72"/>
      <c r="B69" s="324"/>
      <c r="C69" s="325" t="str">
        <f>IF(B69="","",VLOOKUP(R69,Kilpailijat!$A$11:$E$2015,5,0))</f>
        <v/>
      </c>
      <c r="D69" s="325"/>
      <c r="E69" s="325"/>
      <c r="F69" s="325"/>
      <c r="G69" s="205"/>
      <c r="H69" s="205"/>
      <c r="I69" s="205"/>
      <c r="J69" s="326"/>
      <c r="K69" s="327"/>
      <c r="L69" s="327"/>
      <c r="M69" s="327"/>
      <c r="N69" s="328" t="str">
        <f t="shared" si="6"/>
        <v/>
      </c>
      <c r="O69" s="326"/>
      <c r="P69" s="327"/>
      <c r="Q69" s="329" t="str">
        <f t="shared" si="7"/>
        <v/>
      </c>
      <c r="R69" s="330" t="str">
        <f t="shared" si="8"/>
        <v>KuulaM</v>
      </c>
      <c r="S69" s="331"/>
      <c r="T69" s="283"/>
      <c r="U69" s="284"/>
      <c r="V69" s="284"/>
      <c r="W69" s="37"/>
      <c r="X69" s="37"/>
      <c r="Y69" s="37"/>
      <c r="Z69" s="37"/>
    </row>
    <row r="70" spans="1:26" ht="24.9" customHeight="1" x14ac:dyDescent="0.35">
      <c r="A70" s="110"/>
      <c r="B70" s="335"/>
      <c r="C70" s="336" t="str">
        <f>IF(B70="","",VLOOKUP(R70,Kilpailijat!$A$11:$E$2015,5,0))</f>
        <v/>
      </c>
      <c r="D70" s="336"/>
      <c r="E70" s="336"/>
      <c r="F70" s="336"/>
      <c r="G70" s="234"/>
      <c r="H70" s="234"/>
      <c r="I70" s="234"/>
      <c r="J70" s="337"/>
      <c r="K70" s="338"/>
      <c r="L70" s="338"/>
      <c r="M70" s="338"/>
      <c r="N70" s="339" t="str">
        <f t="shared" si="6"/>
        <v/>
      </c>
      <c r="O70" s="337"/>
      <c r="P70" s="338"/>
      <c r="Q70" s="340" t="str">
        <f t="shared" si="7"/>
        <v/>
      </c>
      <c r="R70" s="341" t="str">
        <f t="shared" si="8"/>
        <v>KuulaM</v>
      </c>
      <c r="S70" s="322"/>
      <c r="T70" s="283"/>
      <c r="U70" s="284"/>
      <c r="V70" s="284"/>
      <c r="W70" s="37"/>
      <c r="X70" s="37"/>
      <c r="Y70" s="37"/>
      <c r="Z70" s="37"/>
    </row>
    <row r="71" spans="1:26" ht="24.9" customHeight="1" x14ac:dyDescent="0.35">
      <c r="A71" s="72"/>
      <c r="B71" s="324"/>
      <c r="C71" s="325" t="str">
        <f>IF(B71="","",VLOOKUP(R71,Kilpailijat!$A$11:$E$2015,5,0))</f>
        <v/>
      </c>
      <c r="D71" s="325"/>
      <c r="E71" s="325"/>
      <c r="F71" s="325"/>
      <c r="G71" s="205"/>
      <c r="H71" s="205"/>
      <c r="I71" s="205"/>
      <c r="J71" s="326"/>
      <c r="K71" s="327"/>
      <c r="L71" s="327"/>
      <c r="M71" s="327"/>
      <c r="N71" s="328" t="str">
        <f t="shared" si="6"/>
        <v/>
      </c>
      <c r="O71" s="326"/>
      <c r="P71" s="327"/>
      <c r="Q71" s="329" t="str">
        <f t="shared" si="7"/>
        <v/>
      </c>
      <c r="R71" s="330" t="str">
        <f t="shared" si="8"/>
        <v>KuulaM</v>
      </c>
      <c r="S71" s="331"/>
      <c r="T71" s="283"/>
      <c r="U71" s="284"/>
      <c r="V71" s="284"/>
      <c r="W71" s="37"/>
      <c r="X71" s="37"/>
      <c r="Y71" s="37"/>
      <c r="Z71" s="37"/>
    </row>
    <row r="72" spans="1:26" ht="24.9" customHeight="1" x14ac:dyDescent="0.35">
      <c r="A72" s="110"/>
      <c r="B72" s="335"/>
      <c r="C72" s="336" t="str">
        <f>IF(B72="","",VLOOKUP(R72,Kilpailijat!$A$11:$E$2015,5,0))</f>
        <v/>
      </c>
      <c r="D72" s="336"/>
      <c r="E72" s="336"/>
      <c r="F72" s="336"/>
      <c r="G72" s="234"/>
      <c r="H72" s="234"/>
      <c r="I72" s="234"/>
      <c r="J72" s="337"/>
      <c r="K72" s="338"/>
      <c r="L72" s="338"/>
      <c r="M72" s="338"/>
      <c r="N72" s="339" t="str">
        <f t="shared" si="6"/>
        <v/>
      </c>
      <c r="O72" s="337"/>
      <c r="P72" s="338"/>
      <c r="Q72" s="340" t="str">
        <f t="shared" si="7"/>
        <v/>
      </c>
      <c r="R72" s="341" t="str">
        <f t="shared" si="8"/>
        <v>KuulaM</v>
      </c>
      <c r="S72" s="322"/>
      <c r="T72" s="283"/>
      <c r="U72" s="284"/>
      <c r="V72" s="284"/>
      <c r="W72" s="37"/>
      <c r="X72" s="37"/>
      <c r="Y72" s="37"/>
      <c r="Z72" s="37"/>
    </row>
    <row r="73" spans="1:26" ht="24.9" customHeight="1" x14ac:dyDescent="0.35">
      <c r="A73" s="72"/>
      <c r="B73" s="324"/>
      <c r="C73" s="325" t="str">
        <f>IF(B73="","",VLOOKUP(R73,Kilpailijat!$A$11:$E$2015,5,0))</f>
        <v/>
      </c>
      <c r="D73" s="325"/>
      <c r="E73" s="325"/>
      <c r="F73" s="325"/>
      <c r="G73" s="205"/>
      <c r="H73" s="205"/>
      <c r="I73" s="205"/>
      <c r="J73" s="326"/>
      <c r="K73" s="327"/>
      <c r="L73" s="327"/>
      <c r="M73" s="327"/>
      <c r="N73" s="328" t="str">
        <f t="shared" si="6"/>
        <v/>
      </c>
      <c r="O73" s="326"/>
      <c r="P73" s="327"/>
      <c r="Q73" s="329" t="str">
        <f t="shared" si="7"/>
        <v/>
      </c>
      <c r="R73" s="330" t="str">
        <f t="shared" si="8"/>
        <v>KuulaM</v>
      </c>
      <c r="S73" s="331"/>
      <c r="T73" s="283"/>
      <c r="U73" s="284"/>
      <c r="V73" s="284"/>
      <c r="W73" s="37"/>
      <c r="X73" s="37"/>
      <c r="Y73" s="37"/>
      <c r="Z73" s="37"/>
    </row>
    <row r="74" spans="1:26" ht="24.9" customHeight="1" x14ac:dyDescent="0.35">
      <c r="A74" s="110"/>
      <c r="B74" s="335"/>
      <c r="C74" s="336" t="str">
        <f>IF(B74="","",VLOOKUP(R74,Kilpailijat!$A$11:$E$2015,5,0))</f>
        <v/>
      </c>
      <c r="D74" s="336"/>
      <c r="E74" s="336"/>
      <c r="F74" s="336"/>
      <c r="G74" s="234"/>
      <c r="H74" s="234"/>
      <c r="I74" s="234"/>
      <c r="J74" s="337"/>
      <c r="K74" s="338"/>
      <c r="L74" s="338"/>
      <c r="M74" s="338"/>
      <c r="N74" s="339" t="str">
        <f t="shared" si="6"/>
        <v/>
      </c>
      <c r="O74" s="337"/>
      <c r="P74" s="338"/>
      <c r="Q74" s="340" t="str">
        <f t="shared" si="7"/>
        <v/>
      </c>
      <c r="R74" s="341" t="str">
        <f t="shared" si="8"/>
        <v>KuulaM</v>
      </c>
      <c r="S74" s="322"/>
      <c r="T74" s="283"/>
      <c r="U74" s="284"/>
      <c r="V74" s="284"/>
      <c r="W74" s="37"/>
      <c r="X74" s="37"/>
      <c r="Y74" s="37"/>
      <c r="Z74" s="37"/>
    </row>
    <row r="75" spans="1:26" ht="24.9" customHeight="1" x14ac:dyDescent="0.35">
      <c r="A75" s="72"/>
      <c r="B75" s="324"/>
      <c r="C75" s="325" t="str">
        <f>IF(B75="","",VLOOKUP(R75,Kilpailijat!$A$11:$E$2015,5,0))</f>
        <v/>
      </c>
      <c r="D75" s="325"/>
      <c r="E75" s="325"/>
      <c r="F75" s="325"/>
      <c r="G75" s="205"/>
      <c r="H75" s="205"/>
      <c r="I75" s="205"/>
      <c r="J75" s="326"/>
      <c r="K75" s="327"/>
      <c r="L75" s="327"/>
      <c r="M75" s="327"/>
      <c r="N75" s="328" t="str">
        <f t="shared" si="6"/>
        <v/>
      </c>
      <c r="O75" s="326"/>
      <c r="P75" s="327"/>
      <c r="Q75" s="329" t="str">
        <f t="shared" si="7"/>
        <v/>
      </c>
      <c r="R75" s="330" t="str">
        <f t="shared" si="8"/>
        <v>KuulaM</v>
      </c>
      <c r="S75" s="331"/>
      <c r="T75" s="283"/>
      <c r="U75" s="284"/>
      <c r="V75" s="284"/>
      <c r="W75" s="37"/>
      <c r="X75" s="37"/>
      <c r="Y75" s="37"/>
      <c r="Z75" s="37"/>
    </row>
    <row r="76" spans="1:26" ht="24.9" customHeight="1" x14ac:dyDescent="0.35">
      <c r="A76" s="110"/>
      <c r="B76" s="335"/>
      <c r="C76" s="336" t="str">
        <f>IF(B76="","",VLOOKUP(R76,Kilpailijat!$A$11:$E$2015,5,0))</f>
        <v/>
      </c>
      <c r="D76" s="336"/>
      <c r="E76" s="336"/>
      <c r="F76" s="336"/>
      <c r="G76" s="234"/>
      <c r="H76" s="234"/>
      <c r="I76" s="234"/>
      <c r="J76" s="337"/>
      <c r="K76" s="338"/>
      <c r="L76" s="338"/>
      <c r="M76" s="338"/>
      <c r="N76" s="339" t="str">
        <f t="shared" si="6"/>
        <v/>
      </c>
      <c r="O76" s="337"/>
      <c r="P76" s="338"/>
      <c r="Q76" s="340" t="str">
        <f t="shared" si="7"/>
        <v/>
      </c>
      <c r="R76" s="341" t="str">
        <f t="shared" si="8"/>
        <v>KuulaM</v>
      </c>
      <c r="S76" s="322"/>
      <c r="T76" s="283"/>
      <c r="U76" s="284"/>
      <c r="V76" s="284"/>
      <c r="W76" s="37"/>
      <c r="X76" s="37"/>
      <c r="Y76" s="37"/>
      <c r="Z76" s="37"/>
    </row>
    <row r="77" spans="1:26" ht="24.9" customHeight="1" x14ac:dyDescent="0.35">
      <c r="A77" s="72"/>
      <c r="B77" s="324"/>
      <c r="C77" s="325" t="str">
        <f>IF(B77="","",VLOOKUP(R77,Kilpailijat!$A$11:$E$2015,5,0))</f>
        <v/>
      </c>
      <c r="D77" s="325"/>
      <c r="E77" s="325"/>
      <c r="F77" s="325"/>
      <c r="G77" s="205"/>
      <c r="H77" s="205"/>
      <c r="I77" s="205"/>
      <c r="J77" s="326"/>
      <c r="K77" s="327"/>
      <c r="L77" s="327"/>
      <c r="M77" s="327"/>
      <c r="N77" s="328" t="str">
        <f t="shared" si="6"/>
        <v/>
      </c>
      <c r="O77" s="326"/>
      <c r="P77" s="327"/>
      <c r="Q77" s="329" t="str">
        <f t="shared" si="7"/>
        <v/>
      </c>
      <c r="R77" s="330" t="str">
        <f t="shared" si="8"/>
        <v>KuulaM</v>
      </c>
      <c r="S77" s="331"/>
      <c r="T77" s="283"/>
      <c r="U77" s="284"/>
      <c r="V77" s="284"/>
      <c r="W77" s="37"/>
      <c r="X77" s="37"/>
      <c r="Y77" s="37"/>
      <c r="Z77" s="37"/>
    </row>
    <row r="78" spans="1:26" ht="24.9" customHeight="1" x14ac:dyDescent="0.35">
      <c r="A78" s="110"/>
      <c r="B78" s="335"/>
      <c r="C78" s="336" t="str">
        <f>IF(B78="","",VLOOKUP(R78,Kilpailijat!$A$11:$E$2015,5,0))</f>
        <v/>
      </c>
      <c r="D78" s="336"/>
      <c r="E78" s="336"/>
      <c r="F78" s="336"/>
      <c r="G78" s="234"/>
      <c r="H78" s="234"/>
      <c r="I78" s="234"/>
      <c r="J78" s="337"/>
      <c r="K78" s="338"/>
      <c r="L78" s="338"/>
      <c r="M78" s="338"/>
      <c r="N78" s="339" t="str">
        <f t="shared" si="6"/>
        <v/>
      </c>
      <c r="O78" s="337"/>
      <c r="P78" s="338"/>
      <c r="Q78" s="340" t="str">
        <f t="shared" si="7"/>
        <v/>
      </c>
      <c r="R78" s="341" t="str">
        <f t="shared" si="8"/>
        <v>KuulaM</v>
      </c>
      <c r="S78" s="322"/>
      <c r="T78" s="283"/>
      <c r="U78" s="284"/>
      <c r="V78" s="284"/>
      <c r="W78" s="37"/>
      <c r="X78" s="37"/>
      <c r="Y78" s="37"/>
      <c r="Z78" s="37"/>
    </row>
    <row r="79" spans="1:26" ht="24.9" customHeight="1" x14ac:dyDescent="0.35">
      <c r="A79" s="72"/>
      <c r="B79" s="324"/>
      <c r="C79" s="325" t="str">
        <f>IF(B79="","",VLOOKUP(R79,Kilpailijat!$A$11:$E$2015,5,0))</f>
        <v/>
      </c>
      <c r="D79" s="325"/>
      <c r="E79" s="325"/>
      <c r="F79" s="325"/>
      <c r="G79" s="205"/>
      <c r="H79" s="205"/>
      <c r="I79" s="205"/>
      <c r="J79" s="326"/>
      <c r="K79" s="327"/>
      <c r="L79" s="327"/>
      <c r="M79" s="327"/>
      <c r="N79" s="328" t="str">
        <f t="shared" si="6"/>
        <v/>
      </c>
      <c r="O79" s="326"/>
      <c r="P79" s="327"/>
      <c r="Q79" s="329" t="str">
        <f t="shared" si="7"/>
        <v/>
      </c>
      <c r="R79" s="330" t="str">
        <f t="shared" si="8"/>
        <v>KuulaM</v>
      </c>
      <c r="S79" s="331"/>
      <c r="T79" s="283"/>
      <c r="U79" s="284"/>
      <c r="V79" s="284"/>
      <c r="W79" s="37"/>
      <c r="X79" s="37"/>
      <c r="Y79" s="37"/>
      <c r="Z79" s="37"/>
    </row>
    <row r="80" spans="1:26" ht="24.9" customHeight="1" x14ac:dyDescent="0.35">
      <c r="A80" s="110"/>
      <c r="B80" s="335"/>
      <c r="C80" s="336" t="str">
        <f>IF(B80="","",VLOOKUP(R80,Kilpailijat!$A$11:$E$2015,5,0))</f>
        <v/>
      </c>
      <c r="D80" s="336"/>
      <c r="E80" s="336"/>
      <c r="F80" s="336"/>
      <c r="G80" s="234"/>
      <c r="H80" s="234"/>
      <c r="I80" s="234"/>
      <c r="J80" s="337"/>
      <c r="K80" s="338"/>
      <c r="L80" s="338"/>
      <c r="M80" s="338"/>
      <c r="N80" s="339" t="str">
        <f t="shared" si="6"/>
        <v/>
      </c>
      <c r="O80" s="337"/>
      <c r="P80" s="338"/>
      <c r="Q80" s="340" t="str">
        <f t="shared" si="7"/>
        <v/>
      </c>
      <c r="R80" s="341" t="str">
        <f t="shared" si="8"/>
        <v>KuulaM</v>
      </c>
      <c r="S80" s="322"/>
      <c r="T80" s="283"/>
      <c r="U80" s="284"/>
      <c r="V80" s="284"/>
      <c r="W80" s="37"/>
      <c r="X80" s="37"/>
      <c r="Y80" s="37"/>
      <c r="Z80" s="37"/>
    </row>
    <row r="81" spans="1:26" ht="24.9" customHeight="1" x14ac:dyDescent="0.35">
      <c r="A81" s="72"/>
      <c r="B81" s="324"/>
      <c r="C81" s="325" t="str">
        <f>IF(B81="","",VLOOKUP(R81,Kilpailijat!$A$11:$E$2015,5,0))</f>
        <v/>
      </c>
      <c r="D81" s="325"/>
      <c r="E81" s="325"/>
      <c r="F81" s="325"/>
      <c r="G81" s="205"/>
      <c r="H81" s="205"/>
      <c r="I81" s="205"/>
      <c r="J81" s="326"/>
      <c r="K81" s="327"/>
      <c r="L81" s="327"/>
      <c r="M81" s="327"/>
      <c r="N81" s="328" t="str">
        <f t="shared" si="6"/>
        <v/>
      </c>
      <c r="O81" s="326"/>
      <c r="P81" s="327"/>
      <c r="Q81" s="329" t="str">
        <f t="shared" si="7"/>
        <v/>
      </c>
      <c r="R81" s="330" t="str">
        <f t="shared" si="8"/>
        <v>KuulaM</v>
      </c>
      <c r="S81" s="331"/>
      <c r="T81" s="283"/>
      <c r="U81" s="284"/>
      <c r="V81" s="284"/>
      <c r="W81" s="37"/>
      <c r="X81" s="37"/>
      <c r="Y81" s="37"/>
      <c r="Z81" s="37"/>
    </row>
    <row r="82" spans="1:26" ht="24.9" customHeight="1" x14ac:dyDescent="0.35">
      <c r="A82" s="110"/>
      <c r="B82" s="335"/>
      <c r="C82" s="336" t="str">
        <f>IF(B82="","",VLOOKUP(R82,Kilpailijat!$A$11:$E$2015,5,0))</f>
        <v/>
      </c>
      <c r="D82" s="336"/>
      <c r="E82" s="336"/>
      <c r="F82" s="336"/>
      <c r="G82" s="234"/>
      <c r="H82" s="234"/>
      <c r="I82" s="234"/>
      <c r="J82" s="337"/>
      <c r="K82" s="338"/>
      <c r="L82" s="338"/>
      <c r="M82" s="338"/>
      <c r="N82" s="339" t="str">
        <f t="shared" si="6"/>
        <v/>
      </c>
      <c r="O82" s="337"/>
      <c r="P82" s="338"/>
      <c r="Q82" s="340" t="str">
        <f t="shared" si="7"/>
        <v/>
      </c>
      <c r="R82" s="341" t="str">
        <f t="shared" si="8"/>
        <v>KuulaM</v>
      </c>
      <c r="S82" s="322"/>
      <c r="T82" s="283"/>
      <c r="U82" s="284"/>
      <c r="V82" s="284"/>
      <c r="W82" s="37"/>
      <c r="X82" s="37"/>
      <c r="Y82" s="37"/>
      <c r="Z82" s="37"/>
    </row>
    <row r="83" spans="1:26" ht="24.9" customHeight="1" x14ac:dyDescent="0.35">
      <c r="A83" s="72"/>
      <c r="B83" s="324"/>
      <c r="C83" s="325" t="str">
        <f>IF(B83="","",VLOOKUP(R83,Kilpailijat!$A$11:$E$2015,5,0))</f>
        <v/>
      </c>
      <c r="D83" s="325"/>
      <c r="E83" s="325"/>
      <c r="F83" s="325"/>
      <c r="G83" s="205"/>
      <c r="H83" s="205"/>
      <c r="I83" s="205"/>
      <c r="J83" s="326"/>
      <c r="K83" s="327"/>
      <c r="L83" s="327"/>
      <c r="M83" s="327"/>
      <c r="N83" s="328" t="str">
        <f t="shared" si="6"/>
        <v/>
      </c>
      <c r="O83" s="326"/>
      <c r="P83" s="327"/>
      <c r="Q83" s="329" t="str">
        <f t="shared" si="7"/>
        <v/>
      </c>
      <c r="R83" s="330" t="str">
        <f t="shared" si="8"/>
        <v>KuulaM</v>
      </c>
      <c r="S83" s="331"/>
      <c r="T83" s="283"/>
      <c r="U83" s="284"/>
      <c r="V83" s="284"/>
      <c r="W83" s="37"/>
      <c r="X83" s="37"/>
      <c r="Y83" s="37"/>
      <c r="Z83" s="37"/>
    </row>
    <row r="84" spans="1:26" ht="24.9" customHeight="1" x14ac:dyDescent="0.35">
      <c r="A84" s="110"/>
      <c r="B84" s="335"/>
      <c r="C84" s="336" t="str">
        <f>IF(B84="","",VLOOKUP(R84,Kilpailijat!$A$11:$E$2015,5,0))</f>
        <v/>
      </c>
      <c r="D84" s="336"/>
      <c r="E84" s="336"/>
      <c r="F84" s="336"/>
      <c r="G84" s="234"/>
      <c r="H84" s="234"/>
      <c r="I84" s="234"/>
      <c r="J84" s="337"/>
      <c r="K84" s="338"/>
      <c r="L84" s="338"/>
      <c r="M84" s="338"/>
      <c r="N84" s="339" t="str">
        <f t="shared" si="6"/>
        <v/>
      </c>
      <c r="O84" s="337"/>
      <c r="P84" s="338"/>
      <c r="Q84" s="340" t="str">
        <f t="shared" si="7"/>
        <v/>
      </c>
      <c r="R84" s="341" t="str">
        <f t="shared" si="8"/>
        <v>KuulaM</v>
      </c>
      <c r="S84" s="322"/>
      <c r="T84" s="283"/>
      <c r="U84" s="284"/>
      <c r="V84" s="284"/>
      <c r="W84" s="37"/>
      <c r="X84" s="37"/>
      <c r="Y84" s="37"/>
      <c r="Z84" s="37"/>
    </row>
    <row r="85" spans="1:26" ht="24.9" customHeight="1" x14ac:dyDescent="0.35">
      <c r="A85" s="72"/>
      <c r="B85" s="324"/>
      <c r="C85" s="325" t="str">
        <f>IF(B85="","",VLOOKUP(R85,Kilpailijat!$A$11:$E$2015,5,0))</f>
        <v/>
      </c>
      <c r="D85" s="325"/>
      <c r="E85" s="325"/>
      <c r="F85" s="325"/>
      <c r="G85" s="205"/>
      <c r="H85" s="205"/>
      <c r="I85" s="205"/>
      <c r="J85" s="326"/>
      <c r="K85" s="327"/>
      <c r="L85" s="327"/>
      <c r="M85" s="327"/>
      <c r="N85" s="328" t="str">
        <f t="shared" si="6"/>
        <v/>
      </c>
      <c r="O85" s="326"/>
      <c r="P85" s="327"/>
      <c r="Q85" s="329" t="str">
        <f t="shared" si="7"/>
        <v/>
      </c>
      <c r="R85" s="330" t="str">
        <f t="shared" si="8"/>
        <v>KuulaM</v>
      </c>
      <c r="S85" s="331"/>
      <c r="T85" s="283"/>
      <c r="U85" s="284"/>
      <c r="V85" s="284"/>
      <c r="W85" s="37"/>
      <c r="X85" s="37"/>
      <c r="Y85" s="37"/>
      <c r="Z85" s="37"/>
    </row>
    <row r="86" spans="1:26" ht="24.9" customHeight="1" x14ac:dyDescent="0.35">
      <c r="A86" s="110"/>
      <c r="B86" s="335"/>
      <c r="C86" s="336" t="str">
        <f>IF(B86="","",VLOOKUP(R86,Kilpailijat!$A$11:$E$2015,5,0))</f>
        <v/>
      </c>
      <c r="D86" s="336"/>
      <c r="E86" s="336"/>
      <c r="F86" s="336"/>
      <c r="G86" s="234"/>
      <c r="H86" s="234"/>
      <c r="I86" s="234"/>
      <c r="J86" s="337"/>
      <c r="K86" s="338"/>
      <c r="L86" s="338"/>
      <c r="M86" s="338"/>
      <c r="N86" s="339" t="str">
        <f t="shared" si="6"/>
        <v/>
      </c>
      <c r="O86" s="337"/>
      <c r="P86" s="338"/>
      <c r="Q86" s="340" t="str">
        <f t="shared" si="7"/>
        <v/>
      </c>
      <c r="R86" s="341" t="str">
        <f t="shared" si="8"/>
        <v>KuulaM</v>
      </c>
      <c r="S86" s="322"/>
      <c r="T86" s="283"/>
      <c r="U86" s="284"/>
      <c r="V86" s="284"/>
      <c r="W86" s="37"/>
      <c r="X86" s="37"/>
      <c r="Y86" s="37"/>
      <c r="Z86" s="37"/>
    </row>
    <row r="87" spans="1:26" ht="24.9" customHeight="1" x14ac:dyDescent="0.35">
      <c r="A87" s="72"/>
      <c r="B87" s="324"/>
      <c r="C87" s="325" t="str">
        <f>IF(B87="","",VLOOKUP(R87,Kilpailijat!$A$11:$E$2015,5,0))</f>
        <v/>
      </c>
      <c r="D87" s="325"/>
      <c r="E87" s="325"/>
      <c r="F87" s="325"/>
      <c r="G87" s="205"/>
      <c r="H87" s="205"/>
      <c r="I87" s="205"/>
      <c r="J87" s="326"/>
      <c r="K87" s="327"/>
      <c r="L87" s="327"/>
      <c r="M87" s="327"/>
      <c r="N87" s="328" t="str">
        <f t="shared" si="6"/>
        <v/>
      </c>
      <c r="O87" s="326"/>
      <c r="P87" s="327"/>
      <c r="Q87" s="329" t="str">
        <f t="shared" si="7"/>
        <v/>
      </c>
      <c r="R87" s="330" t="str">
        <f t="shared" si="8"/>
        <v>KuulaM</v>
      </c>
      <c r="S87" s="331"/>
      <c r="T87" s="283"/>
      <c r="U87" s="284"/>
      <c r="V87" s="284"/>
      <c r="W87" s="37"/>
      <c r="X87" s="37"/>
      <c r="Y87" s="37"/>
      <c r="Z87" s="37"/>
    </row>
    <row r="88" spans="1:26" ht="24.9" customHeight="1" x14ac:dyDescent="0.35">
      <c r="A88" s="110"/>
      <c r="B88" s="335"/>
      <c r="C88" s="336" t="str">
        <f>IF(B88="","",VLOOKUP(R88,Kilpailijat!$A$11:$E$2015,5,0))</f>
        <v/>
      </c>
      <c r="D88" s="336"/>
      <c r="E88" s="336"/>
      <c r="F88" s="336"/>
      <c r="G88" s="234"/>
      <c r="H88" s="234"/>
      <c r="I88" s="234"/>
      <c r="J88" s="337"/>
      <c r="K88" s="338"/>
      <c r="L88" s="338"/>
      <c r="M88" s="338"/>
      <c r="N88" s="339" t="str">
        <f t="shared" si="6"/>
        <v/>
      </c>
      <c r="O88" s="337"/>
      <c r="P88" s="338"/>
      <c r="Q88" s="340" t="str">
        <f t="shared" si="7"/>
        <v/>
      </c>
      <c r="R88" s="341" t="str">
        <f t="shared" si="8"/>
        <v>KuulaM</v>
      </c>
      <c r="S88" s="322"/>
      <c r="T88" s="283"/>
      <c r="U88" s="284"/>
      <c r="V88" s="284"/>
      <c r="W88" s="37"/>
      <c r="X88" s="37"/>
      <c r="Y88" s="37"/>
      <c r="Z88" s="37"/>
    </row>
    <row r="89" spans="1:26" ht="24.9" customHeight="1" x14ac:dyDescent="0.35">
      <c r="A89" s="72"/>
      <c r="B89" s="324"/>
      <c r="C89" s="325" t="str">
        <f>IF(B89="","",VLOOKUP(R89,Kilpailijat!$A$11:$E$2015,5,0))</f>
        <v/>
      </c>
      <c r="D89" s="325"/>
      <c r="E89" s="325"/>
      <c r="F89" s="325"/>
      <c r="G89" s="205"/>
      <c r="H89" s="205"/>
      <c r="I89" s="205"/>
      <c r="J89" s="326"/>
      <c r="K89" s="327"/>
      <c r="L89" s="327"/>
      <c r="M89" s="327"/>
      <c r="N89" s="328" t="str">
        <f t="shared" si="6"/>
        <v/>
      </c>
      <c r="O89" s="326"/>
      <c r="P89" s="327"/>
      <c r="Q89" s="329" t="str">
        <f t="shared" si="7"/>
        <v/>
      </c>
      <c r="R89" s="330" t="str">
        <f t="shared" si="8"/>
        <v>KuulaM</v>
      </c>
      <c r="S89" s="331"/>
      <c r="T89" s="283"/>
      <c r="U89" s="284"/>
      <c r="V89" s="284"/>
      <c r="W89" s="37"/>
      <c r="X89" s="37"/>
      <c r="Y89" s="37"/>
      <c r="Z89" s="37"/>
    </row>
    <row r="90" spans="1:26" ht="24.9" customHeight="1" x14ac:dyDescent="0.35">
      <c r="A90" s="110"/>
      <c r="B90" s="335"/>
      <c r="C90" s="336" t="str">
        <f>IF(B90="","",VLOOKUP(R90,Kilpailijat!$A$11:$E$2015,5,0))</f>
        <v/>
      </c>
      <c r="D90" s="336"/>
      <c r="E90" s="336"/>
      <c r="F90" s="336"/>
      <c r="G90" s="234"/>
      <c r="H90" s="234"/>
      <c r="I90" s="234"/>
      <c r="J90" s="337"/>
      <c r="K90" s="338"/>
      <c r="L90" s="338"/>
      <c r="M90" s="338"/>
      <c r="N90" s="339" t="str">
        <f t="shared" si="6"/>
        <v/>
      </c>
      <c r="O90" s="337"/>
      <c r="P90" s="338"/>
      <c r="Q90" s="340" t="str">
        <f t="shared" si="7"/>
        <v/>
      </c>
      <c r="R90" s="341" t="str">
        <f t="shared" si="8"/>
        <v>KuulaM</v>
      </c>
      <c r="S90" s="322"/>
      <c r="T90" s="283"/>
      <c r="U90" s="284"/>
      <c r="V90" s="284"/>
      <c r="W90" s="37"/>
      <c r="X90" s="37"/>
      <c r="Y90" s="37"/>
      <c r="Z90" s="37"/>
    </row>
    <row r="91" spans="1:26" ht="24.9" customHeight="1" x14ac:dyDescent="0.35">
      <c r="A91" s="72"/>
      <c r="B91" s="324"/>
      <c r="C91" s="325" t="str">
        <f>IF(B91="","",VLOOKUP(R91,Kilpailijat!$A$11:$E$2015,5,0))</f>
        <v/>
      </c>
      <c r="D91" s="325"/>
      <c r="E91" s="325"/>
      <c r="F91" s="325"/>
      <c r="G91" s="205"/>
      <c r="H91" s="205"/>
      <c r="I91" s="205"/>
      <c r="J91" s="326"/>
      <c r="K91" s="327"/>
      <c r="L91" s="327"/>
      <c r="M91" s="327"/>
      <c r="N91" s="328" t="str">
        <f t="shared" si="6"/>
        <v/>
      </c>
      <c r="O91" s="326"/>
      <c r="P91" s="327"/>
      <c r="Q91" s="329" t="str">
        <f t="shared" si="7"/>
        <v/>
      </c>
      <c r="R91" s="330" t="str">
        <f t="shared" si="8"/>
        <v>KuulaM</v>
      </c>
      <c r="S91" s="331"/>
      <c r="T91" s="283"/>
      <c r="U91" s="284"/>
      <c r="V91" s="284"/>
      <c r="W91" s="37"/>
      <c r="X91" s="37"/>
      <c r="Y91" s="37"/>
      <c r="Z91" s="37"/>
    </row>
    <row r="92" spans="1:26" ht="24.9" customHeight="1" x14ac:dyDescent="0.35">
      <c r="A92" s="110"/>
      <c r="B92" s="335"/>
      <c r="C92" s="336" t="str">
        <f>IF(B92="","",VLOOKUP(R92,Kilpailijat!$A$11:$E$2015,5,0))</f>
        <v/>
      </c>
      <c r="D92" s="336"/>
      <c r="E92" s="336"/>
      <c r="F92" s="336"/>
      <c r="G92" s="234"/>
      <c r="H92" s="234"/>
      <c r="I92" s="234"/>
      <c r="J92" s="337"/>
      <c r="K92" s="338"/>
      <c r="L92" s="338"/>
      <c r="M92" s="338"/>
      <c r="N92" s="339" t="str">
        <f t="shared" si="6"/>
        <v/>
      </c>
      <c r="O92" s="337"/>
      <c r="P92" s="338"/>
      <c r="Q92" s="340" t="str">
        <f t="shared" si="7"/>
        <v/>
      </c>
      <c r="R92" s="341" t="str">
        <f t="shared" si="8"/>
        <v>KuulaM</v>
      </c>
      <c r="S92" s="322"/>
      <c r="T92" s="283"/>
      <c r="U92" s="284"/>
      <c r="V92" s="284"/>
      <c r="W92" s="37"/>
      <c r="X92" s="37"/>
      <c r="Y92" s="37"/>
      <c r="Z92" s="37"/>
    </row>
    <row r="93" spans="1:26" ht="24.9" customHeight="1" x14ac:dyDescent="0.35">
      <c r="A93" s="72"/>
      <c r="B93" s="324"/>
      <c r="C93" s="325" t="str">
        <f>IF(B93="","",VLOOKUP(R93,Kilpailijat!$A$11:$E$2015,5,0))</f>
        <v/>
      </c>
      <c r="D93" s="325"/>
      <c r="E93" s="325"/>
      <c r="F93" s="325"/>
      <c r="G93" s="205"/>
      <c r="H93" s="205"/>
      <c r="I93" s="205"/>
      <c r="J93" s="326"/>
      <c r="K93" s="327"/>
      <c r="L93" s="327"/>
      <c r="M93" s="327"/>
      <c r="N93" s="328" t="str">
        <f t="shared" si="6"/>
        <v/>
      </c>
      <c r="O93" s="326"/>
      <c r="P93" s="327"/>
      <c r="Q93" s="329" t="str">
        <f t="shared" si="7"/>
        <v/>
      </c>
      <c r="R93" s="330" t="str">
        <f t="shared" si="8"/>
        <v>KuulaM</v>
      </c>
      <c r="S93" s="331"/>
      <c r="T93" s="283"/>
      <c r="U93" s="284"/>
      <c r="V93" s="284"/>
      <c r="W93" s="37"/>
      <c r="X93" s="37"/>
      <c r="Y93" s="37"/>
      <c r="Z93" s="37"/>
    </row>
    <row r="94" spans="1:26" ht="24.9" customHeight="1" x14ac:dyDescent="0.35">
      <c r="A94" s="110"/>
      <c r="B94" s="335"/>
      <c r="C94" s="336" t="str">
        <f>IF(B94="","",VLOOKUP(R94,Kilpailijat!$A$11:$E$2015,5,0))</f>
        <v/>
      </c>
      <c r="D94" s="336"/>
      <c r="E94" s="336"/>
      <c r="F94" s="336"/>
      <c r="G94" s="234"/>
      <c r="H94" s="234"/>
      <c r="I94" s="234"/>
      <c r="J94" s="337"/>
      <c r="K94" s="338"/>
      <c r="L94" s="338"/>
      <c r="M94" s="338"/>
      <c r="N94" s="339" t="str">
        <f t="shared" si="6"/>
        <v/>
      </c>
      <c r="O94" s="337"/>
      <c r="P94" s="338"/>
      <c r="Q94" s="340" t="str">
        <f t="shared" si="7"/>
        <v/>
      </c>
      <c r="R94" s="341" t="str">
        <f t="shared" si="8"/>
        <v>KuulaM</v>
      </c>
      <c r="S94" s="322"/>
      <c r="T94" s="283"/>
      <c r="U94" s="284"/>
      <c r="V94" s="284"/>
      <c r="W94" s="37"/>
      <c r="X94" s="37"/>
      <c r="Y94" s="37"/>
      <c r="Z94" s="37"/>
    </row>
    <row r="95" spans="1:26" ht="24.9" customHeight="1" x14ac:dyDescent="0.35">
      <c r="A95" s="72"/>
      <c r="B95" s="324"/>
      <c r="C95" s="325" t="str">
        <f>IF(B95="","",VLOOKUP(R95,Kilpailijat!$A$11:$E$2015,5,0))</f>
        <v/>
      </c>
      <c r="D95" s="325"/>
      <c r="E95" s="325"/>
      <c r="F95" s="325"/>
      <c r="G95" s="205"/>
      <c r="H95" s="205"/>
      <c r="I95" s="205"/>
      <c r="J95" s="326"/>
      <c r="K95" s="327"/>
      <c r="L95" s="327"/>
      <c r="M95" s="327"/>
      <c r="N95" s="328" t="str">
        <f t="shared" si="6"/>
        <v/>
      </c>
      <c r="O95" s="326"/>
      <c r="P95" s="327"/>
      <c r="Q95" s="329" t="str">
        <f t="shared" si="7"/>
        <v/>
      </c>
      <c r="R95" s="330" t="str">
        <f t="shared" si="8"/>
        <v>KuulaM</v>
      </c>
      <c r="S95" s="331"/>
      <c r="T95" s="283"/>
      <c r="U95" s="284"/>
      <c r="V95" s="284"/>
      <c r="W95" s="37"/>
      <c r="X95" s="37"/>
      <c r="Y95" s="37"/>
      <c r="Z95" s="37"/>
    </row>
    <row r="96" spans="1:26" ht="24.9" customHeight="1" x14ac:dyDescent="0.35">
      <c r="A96" s="110"/>
      <c r="B96" s="335"/>
      <c r="C96" s="336" t="str">
        <f>IF(B96="","",VLOOKUP(R96,Kilpailijat!$A$11:$E$2015,5,0))</f>
        <v/>
      </c>
      <c r="D96" s="336"/>
      <c r="E96" s="336"/>
      <c r="F96" s="336"/>
      <c r="G96" s="234"/>
      <c r="H96" s="234"/>
      <c r="I96" s="234"/>
      <c r="J96" s="337"/>
      <c r="K96" s="338"/>
      <c r="L96" s="338"/>
      <c r="M96" s="338"/>
      <c r="N96" s="339" t="str">
        <f t="shared" si="6"/>
        <v/>
      </c>
      <c r="O96" s="337"/>
      <c r="P96" s="338"/>
      <c r="Q96" s="340" t="str">
        <f t="shared" si="7"/>
        <v/>
      </c>
      <c r="R96" s="341" t="str">
        <f t="shared" si="8"/>
        <v>KuulaM</v>
      </c>
      <c r="S96" s="322"/>
      <c r="T96" s="283"/>
      <c r="U96" s="284"/>
      <c r="V96" s="284"/>
      <c r="W96" s="37"/>
      <c r="X96" s="37"/>
      <c r="Y96" s="37"/>
      <c r="Z96" s="37"/>
    </row>
    <row r="97" spans="1:26" ht="24.9" customHeight="1" x14ac:dyDescent="0.35">
      <c r="A97" s="72"/>
      <c r="B97" s="324"/>
      <c r="C97" s="325" t="str">
        <f>IF(B97="","",VLOOKUP(R97,Kilpailijat!$A$11:$E$2015,5,0))</f>
        <v/>
      </c>
      <c r="D97" s="325"/>
      <c r="E97" s="325"/>
      <c r="F97" s="325"/>
      <c r="G97" s="205"/>
      <c r="H97" s="205"/>
      <c r="I97" s="205"/>
      <c r="J97" s="326"/>
      <c r="K97" s="327"/>
      <c r="L97" s="327"/>
      <c r="M97" s="327"/>
      <c r="N97" s="328" t="str">
        <f t="shared" si="6"/>
        <v/>
      </c>
      <c r="O97" s="326"/>
      <c r="P97" s="327"/>
      <c r="Q97" s="329" t="str">
        <f t="shared" si="7"/>
        <v/>
      </c>
      <c r="R97" s="330" t="str">
        <f t="shared" si="8"/>
        <v>KuulaM</v>
      </c>
      <c r="S97" s="331"/>
      <c r="T97" s="283"/>
      <c r="U97" s="284"/>
      <c r="V97" s="284"/>
      <c r="W97" s="37"/>
      <c r="X97" s="37"/>
      <c r="Y97" s="37"/>
      <c r="Z97" s="37"/>
    </row>
    <row r="98" spans="1:26" ht="24.9" customHeight="1" x14ac:dyDescent="0.35">
      <c r="A98" s="110"/>
      <c r="B98" s="335"/>
      <c r="C98" s="336" t="str">
        <f>IF(B98="","",VLOOKUP(R98,Kilpailijat!$A$11:$E$2015,5,0))</f>
        <v/>
      </c>
      <c r="D98" s="336"/>
      <c r="E98" s="336"/>
      <c r="F98" s="336"/>
      <c r="G98" s="234"/>
      <c r="H98" s="234"/>
      <c r="I98" s="234"/>
      <c r="J98" s="337"/>
      <c r="K98" s="338"/>
      <c r="L98" s="338"/>
      <c r="M98" s="338"/>
      <c r="N98" s="339" t="str">
        <f t="shared" si="6"/>
        <v/>
      </c>
      <c r="O98" s="337"/>
      <c r="P98" s="338"/>
      <c r="Q98" s="340" t="str">
        <f t="shared" si="7"/>
        <v/>
      </c>
      <c r="R98" s="341" t="str">
        <f t="shared" si="8"/>
        <v>KuulaM</v>
      </c>
      <c r="S98" s="322"/>
      <c r="T98" s="283"/>
      <c r="U98" s="284"/>
      <c r="V98" s="284"/>
      <c r="W98" s="37"/>
      <c r="X98" s="37"/>
      <c r="Y98" s="37"/>
      <c r="Z98" s="37"/>
    </row>
    <row r="99" spans="1:26" ht="24.9" customHeight="1" x14ac:dyDescent="0.35">
      <c r="A99" s="72"/>
      <c r="B99" s="324"/>
      <c r="C99" s="325" t="str">
        <f>IF(B99="","",VLOOKUP(R99,Kilpailijat!$A$11:$E$2015,5,0))</f>
        <v/>
      </c>
      <c r="D99" s="325"/>
      <c r="E99" s="325"/>
      <c r="F99" s="325"/>
      <c r="G99" s="205"/>
      <c r="H99" s="205"/>
      <c r="I99" s="205"/>
      <c r="J99" s="326"/>
      <c r="K99" s="327"/>
      <c r="L99" s="327"/>
      <c r="M99" s="327"/>
      <c r="N99" s="328" t="str">
        <f t="shared" si="6"/>
        <v/>
      </c>
      <c r="O99" s="326"/>
      <c r="P99" s="327"/>
      <c r="Q99" s="329" t="str">
        <f t="shared" si="7"/>
        <v/>
      </c>
      <c r="R99" s="330" t="str">
        <f t="shared" si="8"/>
        <v>KuulaM</v>
      </c>
      <c r="S99" s="331"/>
      <c r="T99" s="283"/>
      <c r="U99" s="284"/>
      <c r="V99" s="284"/>
      <c r="W99" s="37"/>
      <c r="X99" s="37"/>
      <c r="Y99" s="37"/>
      <c r="Z99" s="37"/>
    </row>
    <row r="100" spans="1:26" ht="24.9" customHeight="1" x14ac:dyDescent="0.35">
      <c r="A100" s="110"/>
      <c r="B100" s="335"/>
      <c r="C100" s="336" t="str">
        <f>IF(B100="","",VLOOKUP(R100,Kilpailijat!$A$11:$E$2015,5,0))</f>
        <v/>
      </c>
      <c r="D100" s="336"/>
      <c r="E100" s="336"/>
      <c r="F100" s="336"/>
      <c r="G100" s="234"/>
      <c r="H100" s="234"/>
      <c r="I100" s="234"/>
      <c r="J100" s="337"/>
      <c r="K100" s="338"/>
      <c r="L100" s="338"/>
      <c r="M100" s="338"/>
      <c r="N100" s="339" t="str">
        <f t="shared" si="6"/>
        <v/>
      </c>
      <c r="O100" s="337"/>
      <c r="P100" s="338"/>
      <c r="Q100" s="340" t="str">
        <f t="shared" si="7"/>
        <v/>
      </c>
      <c r="R100" s="341" t="str">
        <f t="shared" si="8"/>
        <v>KuulaM</v>
      </c>
      <c r="S100" s="322"/>
      <c r="T100" s="283"/>
      <c r="U100" s="284"/>
      <c r="V100" s="284"/>
      <c r="W100" s="37"/>
      <c r="X100" s="37"/>
      <c r="Y100" s="37"/>
      <c r="Z100" s="37"/>
    </row>
    <row r="101" spans="1:26" ht="24.9" customHeight="1" x14ac:dyDescent="0.35">
      <c r="A101" s="72"/>
      <c r="B101" s="324"/>
      <c r="C101" s="325" t="str">
        <f>IF(B101="","",VLOOKUP(R101,Kilpailijat!$A$11:$E$2015,5,0))</f>
        <v/>
      </c>
      <c r="D101" s="325"/>
      <c r="E101" s="325"/>
      <c r="F101" s="325"/>
      <c r="G101" s="205"/>
      <c r="H101" s="205"/>
      <c r="I101" s="205"/>
      <c r="J101" s="326"/>
      <c r="K101" s="327"/>
      <c r="L101" s="327"/>
      <c r="M101" s="327"/>
      <c r="N101" s="328" t="str">
        <f t="shared" si="6"/>
        <v/>
      </c>
      <c r="O101" s="326"/>
      <c r="P101" s="327"/>
      <c r="Q101" s="329" t="str">
        <f t="shared" si="7"/>
        <v/>
      </c>
      <c r="R101" s="330" t="str">
        <f t="shared" si="8"/>
        <v>KuulaM</v>
      </c>
      <c r="S101" s="331"/>
      <c r="T101" s="283"/>
      <c r="U101" s="284"/>
      <c r="V101" s="284"/>
      <c r="W101" s="37"/>
      <c r="X101" s="37"/>
      <c r="Y101" s="37"/>
      <c r="Z101" s="37"/>
    </row>
    <row r="102" spans="1:26" ht="24.9" customHeight="1" x14ac:dyDescent="0.35">
      <c r="A102" s="110"/>
      <c r="B102" s="335"/>
      <c r="C102" s="336" t="str">
        <f>IF(B102="","",VLOOKUP(R102,Kilpailijat!$A$11:$E$2015,5,0))</f>
        <v/>
      </c>
      <c r="D102" s="336"/>
      <c r="E102" s="336"/>
      <c r="F102" s="336"/>
      <c r="G102" s="234"/>
      <c r="H102" s="234"/>
      <c r="I102" s="234"/>
      <c r="J102" s="337"/>
      <c r="K102" s="338"/>
      <c r="L102" s="338"/>
      <c r="M102" s="338"/>
      <c r="N102" s="339" t="str">
        <f t="shared" si="6"/>
        <v/>
      </c>
      <c r="O102" s="337"/>
      <c r="P102" s="338"/>
      <c r="Q102" s="340" t="str">
        <f t="shared" si="7"/>
        <v/>
      </c>
      <c r="R102" s="341" t="str">
        <f t="shared" si="8"/>
        <v>KuulaM</v>
      </c>
      <c r="S102" s="322"/>
      <c r="T102" s="283"/>
      <c r="U102" s="284"/>
      <c r="V102" s="284"/>
      <c r="W102" s="37"/>
      <c r="X102" s="37"/>
      <c r="Y102" s="37"/>
      <c r="Z102" s="37"/>
    </row>
    <row r="103" spans="1:26" ht="24.9" customHeight="1" x14ac:dyDescent="0.35">
      <c r="A103" s="72"/>
      <c r="B103" s="324"/>
      <c r="C103" s="325" t="str">
        <f>IF(B103="","",VLOOKUP(R103,Kilpailijat!$A$11:$E$2015,5,0))</f>
        <v/>
      </c>
      <c r="D103" s="325"/>
      <c r="E103" s="325"/>
      <c r="F103" s="325"/>
      <c r="G103" s="205"/>
      <c r="H103" s="205"/>
      <c r="I103" s="205"/>
      <c r="J103" s="326"/>
      <c r="K103" s="327"/>
      <c r="L103" s="327"/>
      <c r="M103" s="327"/>
      <c r="N103" s="328" t="str">
        <f t="shared" si="6"/>
        <v/>
      </c>
      <c r="O103" s="326"/>
      <c r="P103" s="327"/>
      <c r="Q103" s="329" t="str">
        <f t="shared" si="7"/>
        <v/>
      </c>
      <c r="R103" s="330" t="str">
        <f t="shared" si="8"/>
        <v>KuulaM</v>
      </c>
      <c r="S103" s="331"/>
      <c r="T103" s="283"/>
      <c r="U103" s="284"/>
      <c r="V103" s="284"/>
      <c r="W103" s="37"/>
      <c r="X103" s="37"/>
      <c r="Y103" s="37"/>
      <c r="Z103" s="37"/>
    </row>
    <row r="104" spans="1:26" ht="24.9" customHeight="1" x14ac:dyDescent="0.35">
      <c r="A104" s="110"/>
      <c r="B104" s="335"/>
      <c r="C104" s="336" t="str">
        <f>IF(B104="","",VLOOKUP(R104,Kilpailijat!$A$11:$E$2015,5,0))</f>
        <v/>
      </c>
      <c r="D104" s="336"/>
      <c r="E104" s="336"/>
      <c r="F104" s="336"/>
      <c r="G104" s="234"/>
      <c r="H104" s="234"/>
      <c r="I104" s="234"/>
      <c r="J104" s="337"/>
      <c r="K104" s="338"/>
      <c r="L104" s="338"/>
      <c r="M104" s="338"/>
      <c r="N104" s="339" t="str">
        <f t="shared" si="6"/>
        <v/>
      </c>
      <c r="O104" s="337"/>
      <c r="P104" s="338"/>
      <c r="Q104" s="340" t="str">
        <f t="shared" si="7"/>
        <v/>
      </c>
      <c r="R104" s="341" t="str">
        <f t="shared" si="8"/>
        <v>KuulaM</v>
      </c>
      <c r="S104" s="322"/>
      <c r="T104" s="283"/>
      <c r="U104" s="284"/>
      <c r="V104" s="284"/>
      <c r="W104" s="37"/>
      <c r="X104" s="37"/>
      <c r="Y104" s="37"/>
      <c r="Z104" s="37"/>
    </row>
    <row r="105" spans="1:26" ht="24.9" customHeight="1" x14ac:dyDescent="0.35">
      <c r="A105" s="72"/>
      <c r="B105" s="324"/>
      <c r="C105" s="325" t="str">
        <f>IF(B105="","",VLOOKUP(R105,Kilpailijat!$A$11:$E$2015,5,0))</f>
        <v/>
      </c>
      <c r="D105" s="325"/>
      <c r="E105" s="325"/>
      <c r="F105" s="325"/>
      <c r="G105" s="205"/>
      <c r="H105" s="205"/>
      <c r="I105" s="205"/>
      <c r="J105" s="326"/>
      <c r="K105" s="327"/>
      <c r="L105" s="327"/>
      <c r="M105" s="327"/>
      <c r="N105" s="328" t="str">
        <f t="shared" si="6"/>
        <v/>
      </c>
      <c r="O105" s="326"/>
      <c r="P105" s="327"/>
      <c r="Q105" s="329" t="str">
        <f t="shared" si="7"/>
        <v/>
      </c>
      <c r="R105" s="330" t="str">
        <f t="shared" si="8"/>
        <v>KuulaM</v>
      </c>
      <c r="S105" s="331"/>
      <c r="T105" s="283"/>
      <c r="U105" s="284"/>
      <c r="V105" s="284"/>
      <c r="W105" s="37"/>
      <c r="X105" s="37"/>
      <c r="Y105" s="37"/>
      <c r="Z105" s="37"/>
    </row>
    <row r="106" spans="1:26" ht="24.9" customHeight="1" x14ac:dyDescent="0.35">
      <c r="A106" s="110"/>
      <c r="B106" s="335"/>
      <c r="C106" s="336" t="str">
        <f>IF(B106="","",VLOOKUP(R106,Kilpailijat!$A$11:$E$2015,5,0))</f>
        <v/>
      </c>
      <c r="D106" s="336"/>
      <c r="E106" s="336"/>
      <c r="F106" s="336"/>
      <c r="G106" s="234"/>
      <c r="H106" s="234"/>
      <c r="I106" s="234"/>
      <c r="J106" s="337"/>
      <c r="K106" s="338"/>
      <c r="L106" s="338"/>
      <c r="M106" s="338"/>
      <c r="N106" s="339" t="str">
        <f t="shared" si="6"/>
        <v/>
      </c>
      <c r="O106" s="337"/>
      <c r="P106" s="338"/>
      <c r="Q106" s="340" t="str">
        <f t="shared" si="7"/>
        <v/>
      </c>
      <c r="R106" s="341" t="str">
        <f t="shared" si="8"/>
        <v>KuulaM</v>
      </c>
      <c r="S106" s="322"/>
      <c r="T106" s="283"/>
      <c r="U106" s="284"/>
      <c r="V106" s="284"/>
      <c r="W106" s="37"/>
      <c r="X106" s="37"/>
      <c r="Y106" s="37"/>
      <c r="Z106" s="37"/>
    </row>
  </sheetData>
  <sheetProtection sheet="1" objects="1" scenarios="1"/>
  <autoFilter ref="A7:S7" xr:uid="{00000000-0009-0000-0000-000007000000}"/>
  <conditionalFormatting sqref="G8:G106">
    <cfRule type="cellIs" dxfId="58" priority="3" stopIfTrue="1" operator="greaterThanOrEqual">
      <formula>$G$4</formula>
    </cfRule>
    <cfRule type="cellIs" dxfId="57" priority="4" stopIfTrue="1" operator="lessThan">
      <formula>$G$4</formula>
    </cfRule>
  </conditionalFormatting>
  <conditionalFormatting sqref="H8:H106">
    <cfRule type="cellIs" dxfId="56" priority="5" stopIfTrue="1" operator="between">
      <formula>$H$4</formula>
      <formula>$H$5</formula>
    </cfRule>
    <cfRule type="cellIs" dxfId="55" priority="6" stopIfTrue="1" operator="notBetween">
      <formula>$H$4</formula>
      <formula>$H$5</formula>
    </cfRule>
  </conditionalFormatting>
  <conditionalFormatting sqref="I8:I106">
    <cfRule type="cellIs" dxfId="54" priority="1" stopIfTrue="1" operator="equal">
      <formula>1</formula>
    </cfRule>
    <cfRule type="cellIs" dxfId="53" priority="2" stopIfTrue="1" operator="notEqual">
      <formula>1</formula>
    </cfRule>
  </conditionalFormatting>
  <dataValidations count="7">
    <dataValidation type="whole" allowBlank="1" showInputMessage="1" showErrorMessage="1" error="Syötitkö väärän arvon? Syötä 0 tai 1" sqref="I8:I106" xr:uid="{00000000-0002-0000-0700-000000000000}">
      <formula1>0</formula1>
      <formula2>1</formula2>
    </dataValidation>
    <dataValidation allowBlank="1" showInputMessage="1" showErrorMessage="1" prompt="Kirjoita kilpailijan numero B-Sarakkeeseen, kaava hakee" sqref="C8:C106" xr:uid="{00000000-0002-0000-0700-000001000000}"/>
    <dataValidation type="decimal" allowBlank="1" showInputMessage="1" showErrorMessage="1" error="Syötitkö väärän arvon? g?" sqref="G8:G106" xr:uid="{00000000-0002-0000-0700-000002000000}">
      <formula1>1500</formula1>
      <formula2>8000</formula2>
    </dataValidation>
    <dataValidation type="decimal" allowBlank="1" showInputMessage="1" showErrorMessage="1" error="Syötitkö väärän arvon? mm?" sqref="H8:H106" xr:uid="{00000000-0002-0000-0700-000003000000}">
      <formula1>60</formula1>
      <formula2>160</formula2>
    </dataValidation>
    <dataValidation allowBlank="1" showInputMessage="1" showErrorMessage="1" prompt="Kirjoita hylkäyssyyn numero M-sarakkeeseen, kaava hakee" sqref="N8:N106" xr:uid="{00000000-0002-0000-0700-000004000000}"/>
    <dataValidation allowBlank="1" showInputMessage="1" showErrorMessage="1" prompt="Kirjoita tarkastajan numero P-sarakkeeseen, kaava hakee" sqref="T8:T106 Q8:Q106" xr:uid="{00000000-0002-0000-0700-000005000000}"/>
    <dataValidation allowBlank="1" showInputMessage="1" showErrorMessage="1" prompt="Jokaisella eri numero" sqref="A8:A106" xr:uid="{00000000-0002-0000-0700-000006000000}"/>
  </dataValidations>
  <hyperlinks>
    <hyperlink ref="M2" location="Ohjeet!A1" display="Ohjeet" xr:uid="{00000000-0004-0000-0700-000000000000}"/>
  </hyperlink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39997558519241921"/>
  </sheetPr>
  <dimension ref="A1:G153"/>
  <sheetViews>
    <sheetView workbookViewId="0">
      <selection activeCell="G2" sqref="G2"/>
    </sheetView>
  </sheetViews>
  <sheetFormatPr defaultRowHeight="12.5" x14ac:dyDescent="0.25"/>
  <cols>
    <col min="1" max="1" width="33.08984375" customWidth="1"/>
    <col min="2" max="2" width="19.36328125" customWidth="1"/>
    <col min="3" max="3" width="22.54296875" customWidth="1"/>
    <col min="4" max="4" width="20.6328125" customWidth="1"/>
    <col min="5" max="1024" width="9.08984375" customWidth="1"/>
  </cols>
  <sheetData>
    <row r="1" spans="1:7" ht="27" customHeight="1" thickBot="1" x14ac:dyDescent="0.45">
      <c r="A1" s="241" t="s">
        <v>44</v>
      </c>
      <c r="B1" s="18">
        <f>Kilpailijat!$C$1</f>
        <v>0</v>
      </c>
      <c r="C1" s="120"/>
      <c r="D1" s="120"/>
    </row>
    <row r="2" spans="1:7" ht="23.9" customHeight="1" thickBot="1" x14ac:dyDescent="0.5">
      <c r="A2" s="342" t="s">
        <v>232</v>
      </c>
      <c r="B2" s="29"/>
      <c r="C2" s="29"/>
      <c r="D2" s="123"/>
      <c r="E2" s="29"/>
      <c r="F2" s="29"/>
      <c r="G2" s="23" t="s">
        <v>46</v>
      </c>
    </row>
    <row r="3" spans="1:7" ht="21" customHeight="1" thickBot="1" x14ac:dyDescent="0.35">
      <c r="A3" s="343" t="s">
        <v>246</v>
      </c>
      <c r="B3" s="520"/>
      <c r="C3" s="520"/>
      <c r="D3" s="520"/>
      <c r="E3" s="29"/>
      <c r="F3" s="243">
        <v>1</v>
      </c>
      <c r="G3" s="29" t="s">
        <v>120</v>
      </c>
    </row>
    <row r="4" spans="1:7" ht="13.5" customHeight="1" thickBot="1" x14ac:dyDescent="0.35">
      <c r="A4" s="344" t="s">
        <v>247</v>
      </c>
      <c r="B4" s="128"/>
      <c r="C4" s="345" t="str">
        <f>IF($B$3="","",VLOOKUP($B$3,ShotpKuu!$A$8:$X$120,4,0))</f>
        <v/>
      </c>
      <c r="D4" s="129"/>
      <c r="E4" s="29"/>
      <c r="F4" s="243">
        <v>2</v>
      </c>
      <c r="G4" s="29" t="s">
        <v>186</v>
      </c>
    </row>
    <row r="5" spans="1:7" ht="13.5" customHeight="1" thickBot="1" x14ac:dyDescent="0.35">
      <c r="A5" s="126" t="s">
        <v>248</v>
      </c>
      <c r="B5" s="131"/>
      <c r="C5" s="346" t="str">
        <f>IF($B$3="","",VLOOKUP($B$3,ShotpKuu!$A$8:$X$120,5,0))</f>
        <v/>
      </c>
      <c r="D5" s="132"/>
      <c r="E5" s="29"/>
      <c r="F5" s="243">
        <v>3</v>
      </c>
      <c r="G5" s="29" t="s">
        <v>249</v>
      </c>
    </row>
    <row r="6" spans="1:7" ht="13.5" customHeight="1" thickBot="1" x14ac:dyDescent="0.35">
      <c r="A6" s="126" t="s">
        <v>250</v>
      </c>
      <c r="B6" s="131"/>
      <c r="C6" s="346" t="str">
        <f>IF($B$3="","",VLOOKUP($B$3,ShotpKuu!$A$8:$X$120,6,0))</f>
        <v/>
      </c>
      <c r="D6" s="132"/>
      <c r="E6" s="29"/>
      <c r="F6" s="243">
        <v>4</v>
      </c>
      <c r="G6" s="29" t="s">
        <v>138</v>
      </c>
    </row>
    <row r="7" spans="1:7" ht="13.5" customHeight="1" thickBot="1" x14ac:dyDescent="0.35">
      <c r="A7" s="126" t="s">
        <v>251</v>
      </c>
      <c r="B7" s="131"/>
      <c r="C7" s="346" t="str">
        <f>IF($B$3="","",VLOOKUP($B$3,ShotpKuu!$A$8:$X$120,3,0))</f>
        <v/>
      </c>
      <c r="D7" s="132"/>
      <c r="E7" s="29"/>
      <c r="F7" s="29"/>
      <c r="G7" s="29"/>
    </row>
    <row r="8" spans="1:7" ht="12.75" customHeight="1" thickBot="1" x14ac:dyDescent="0.35">
      <c r="A8" s="130"/>
      <c r="B8" s="134" t="s">
        <v>145</v>
      </c>
      <c r="C8" s="347" t="s">
        <v>146</v>
      </c>
      <c r="D8" s="296" t="s">
        <v>147</v>
      </c>
      <c r="E8" s="29"/>
      <c r="F8" s="29"/>
      <c r="G8" s="29"/>
    </row>
    <row r="9" spans="1:7" ht="12.75" customHeight="1" thickBot="1" x14ac:dyDescent="0.35">
      <c r="A9" s="257" t="s">
        <v>120</v>
      </c>
      <c r="B9" s="348">
        <f>ShotpKuu!G4</f>
        <v>7260</v>
      </c>
      <c r="C9" s="349" t="str">
        <f>IF($B$3="","",VLOOKUP($B$3,ShotpKuu!$A$8:$X$120,7,0))</f>
        <v/>
      </c>
      <c r="D9" s="294"/>
      <c r="E9" s="29"/>
      <c r="F9" s="29"/>
      <c r="G9" s="29"/>
    </row>
    <row r="10" spans="1:7" ht="12.75" customHeight="1" thickBot="1" x14ac:dyDescent="0.35">
      <c r="A10" s="350" t="s">
        <v>186</v>
      </c>
      <c r="B10" s="351">
        <f>ShotpKuu!H5</f>
        <v>110</v>
      </c>
      <c r="C10" s="347" t="str">
        <f>IF($B$3="","",VLOOKUP($B$3,ShotpKuu!$A$8:$X$120,8,0))</f>
        <v/>
      </c>
      <c r="D10" s="351">
        <f>ShotpKuu!H4</f>
        <v>130</v>
      </c>
      <c r="E10" s="29"/>
      <c r="F10" s="29"/>
      <c r="G10" s="29"/>
    </row>
    <row r="11" spans="1:7" ht="12.75" customHeight="1" thickBot="1" x14ac:dyDescent="0.35">
      <c r="A11" s="350" t="s">
        <v>190</v>
      </c>
      <c r="B11" s="134" t="s">
        <v>70</v>
      </c>
      <c r="C11" s="352" t="str">
        <f>IF($B$3="","",VLOOKUP($B$3,ShotpKuu!$A$8:$X$120,9,0))</f>
        <v/>
      </c>
      <c r="D11" s="134"/>
      <c r="E11" s="29"/>
      <c r="F11" s="29"/>
      <c r="G11" s="29"/>
    </row>
    <row r="12" spans="1:7" ht="12.75" customHeight="1" thickBot="1" x14ac:dyDescent="0.35">
      <c r="A12" s="135" t="s">
        <v>252</v>
      </c>
      <c r="B12" s="144"/>
      <c r="D12" s="145"/>
      <c r="E12" s="29"/>
      <c r="F12" s="29"/>
      <c r="G12" s="29"/>
    </row>
    <row r="13" spans="1:7" ht="12.75" customHeight="1" x14ac:dyDescent="0.3">
      <c r="A13" s="353" t="str">
        <f>IF($B$3="","",VLOOKUP($B$3,ShotpKuu!$A$8:$X$120,10,0))</f>
        <v/>
      </c>
      <c r="B13" s="159"/>
      <c r="C13" s="159"/>
      <c r="D13" s="155"/>
      <c r="E13" s="29"/>
      <c r="F13" s="29"/>
      <c r="G13" s="29"/>
    </row>
    <row r="14" spans="1:7" ht="12.75" customHeight="1" x14ac:dyDescent="0.3">
      <c r="A14" s="255"/>
      <c r="B14" s="161"/>
      <c r="C14" s="161"/>
      <c r="D14" s="162"/>
      <c r="E14" s="29"/>
      <c r="F14" s="29"/>
      <c r="G14" s="29"/>
    </row>
    <row r="15" spans="1:7" ht="12.75" customHeight="1" x14ac:dyDescent="0.3">
      <c r="A15" s="255"/>
      <c r="B15" s="161"/>
      <c r="C15" s="161"/>
      <c r="D15" s="162"/>
      <c r="E15" s="29"/>
      <c r="F15" s="29"/>
      <c r="G15" s="29"/>
    </row>
    <row r="16" spans="1:7" ht="12.75" customHeight="1" x14ac:dyDescent="0.3">
      <c r="A16" s="255"/>
      <c r="B16" s="161"/>
      <c r="C16" s="161"/>
      <c r="D16" s="162"/>
      <c r="E16" s="29"/>
      <c r="F16" s="29"/>
      <c r="G16" s="29"/>
    </row>
    <row r="17" spans="1:7" ht="12.75" customHeight="1" thickBot="1" x14ac:dyDescent="0.35">
      <c r="A17" s="157"/>
      <c r="B17" s="128"/>
      <c r="C17" s="128"/>
      <c r="D17" s="129"/>
      <c r="E17" s="29"/>
      <c r="F17" s="29"/>
      <c r="G17" s="29"/>
    </row>
    <row r="18" spans="1:7" ht="12.75" customHeight="1" x14ac:dyDescent="0.3">
      <c r="A18" s="257" t="s">
        <v>253</v>
      </c>
      <c r="B18" s="84" t="s">
        <v>156</v>
      </c>
      <c r="C18" s="243" t="str">
        <f>IF($B$3="","",VLOOKUP($B$3,ShotpKuu!$A$8:$X$120,11,0))</f>
        <v/>
      </c>
      <c r="D18" s="168"/>
      <c r="E18" s="29"/>
      <c r="F18" s="29"/>
      <c r="G18" s="29"/>
    </row>
    <row r="19" spans="1:7" ht="12.75" customHeight="1" x14ac:dyDescent="0.3">
      <c r="A19" s="172"/>
      <c r="B19" s="84" t="s">
        <v>199</v>
      </c>
      <c r="C19" s="243" t="str">
        <f>IF($B$3="","",VLOOKUP($B$3,ShotpKuu!$A$8:$X$120,12,0))</f>
        <v/>
      </c>
      <c r="D19" s="171"/>
      <c r="E19" s="29"/>
      <c r="F19" s="29"/>
      <c r="G19" s="29"/>
    </row>
    <row r="20" spans="1:7" ht="12.75" customHeight="1" x14ac:dyDescent="0.3">
      <c r="A20" s="172" t="s">
        <v>200</v>
      </c>
      <c r="B20" s="521" t="str">
        <f>IF($B$3="","",VLOOKUP($B$3,ShotpKuu!$A$8:$X$120,14,0))</f>
        <v/>
      </c>
      <c r="C20" s="521"/>
      <c r="D20" s="521"/>
      <c r="E20" s="29"/>
      <c r="F20" s="29"/>
      <c r="G20" s="29"/>
    </row>
    <row r="21" spans="1:7" ht="12.75" customHeight="1" thickBot="1" x14ac:dyDescent="0.35">
      <c r="A21" s="169"/>
      <c r="B21" s="29"/>
      <c r="C21" s="29"/>
      <c r="D21" s="171"/>
      <c r="E21" s="29"/>
      <c r="F21" s="29"/>
      <c r="G21" s="29"/>
    </row>
    <row r="22" spans="1:7" ht="12.75" customHeight="1" thickBot="1" x14ac:dyDescent="0.35">
      <c r="A22" s="135" t="s">
        <v>112</v>
      </c>
      <c r="B22" s="144"/>
      <c r="C22" s="144"/>
      <c r="D22" s="145"/>
      <c r="E22" s="29"/>
      <c r="F22" s="29"/>
      <c r="G22" s="29"/>
    </row>
    <row r="23" spans="1:7" ht="12.75" customHeight="1" x14ac:dyDescent="0.3">
      <c r="A23" s="354" t="str">
        <f>IF($B$3="","",VLOOKUP($B$3,ShotpKuu!$A$8:$X$120,15,0))</f>
        <v/>
      </c>
      <c r="B23" s="159"/>
      <c r="C23" s="159"/>
      <c r="D23" s="155"/>
      <c r="E23" s="29"/>
      <c r="F23" s="29"/>
      <c r="G23" s="29"/>
    </row>
    <row r="24" spans="1:7" ht="12.75" customHeight="1" x14ac:dyDescent="0.3">
      <c r="A24" s="255"/>
      <c r="B24" s="161"/>
      <c r="C24" s="161"/>
      <c r="D24" s="162"/>
      <c r="E24" s="29"/>
      <c r="F24" s="29"/>
      <c r="G24" s="29"/>
    </row>
    <row r="25" spans="1:7" ht="12.75" customHeight="1" thickBot="1" x14ac:dyDescent="0.35">
      <c r="A25" s="258"/>
      <c r="B25" s="177"/>
      <c r="C25" s="177"/>
      <c r="D25" s="178"/>
      <c r="E25" s="29"/>
      <c r="F25" s="29"/>
      <c r="G25" s="29"/>
    </row>
    <row r="26" spans="1:7" ht="12.75" customHeight="1" x14ac:dyDescent="0.3">
      <c r="A26" s="257"/>
      <c r="B26" s="259"/>
      <c r="C26" s="167"/>
      <c r="D26" s="168"/>
      <c r="E26" s="29"/>
      <c r="F26" s="29"/>
      <c r="G26" s="29"/>
    </row>
    <row r="27" spans="1:7" ht="12.75" customHeight="1" x14ac:dyDescent="0.3">
      <c r="A27" s="172"/>
      <c r="B27" s="29"/>
      <c r="C27" s="29"/>
      <c r="D27" s="171"/>
      <c r="E27" s="29"/>
      <c r="F27" s="29"/>
      <c r="G27" s="29"/>
    </row>
    <row r="28" spans="1:7" ht="12.75" customHeight="1" x14ac:dyDescent="0.3">
      <c r="A28" s="172"/>
      <c r="B28" s="29"/>
      <c r="C28" s="29"/>
      <c r="D28" s="171"/>
      <c r="E28" s="29"/>
      <c r="F28" s="29"/>
      <c r="G28" s="29"/>
    </row>
    <row r="29" spans="1:7" ht="12.75" customHeight="1" x14ac:dyDescent="0.3">
      <c r="A29" s="172"/>
      <c r="B29" s="29"/>
      <c r="C29" s="29"/>
      <c r="D29" s="171"/>
      <c r="E29" s="29"/>
      <c r="F29" s="29"/>
      <c r="G29" s="29"/>
    </row>
    <row r="30" spans="1:7" ht="12.75" customHeight="1" thickBot="1" x14ac:dyDescent="0.35">
      <c r="A30" s="172" t="s">
        <v>201</v>
      </c>
      <c r="B30" s="147"/>
      <c r="C30" s="147"/>
      <c r="D30" s="171"/>
      <c r="E30" s="29"/>
      <c r="F30" s="29"/>
      <c r="G30" s="29"/>
    </row>
    <row r="31" spans="1:7" ht="18.649999999999999" customHeight="1" x14ac:dyDescent="0.3">
      <c r="A31" s="172" t="s">
        <v>160</v>
      </c>
      <c r="B31" s="355" t="str">
        <f>IF($B$3="","",VLOOKUP($B$3,ShotpKuu!$A$8:$X$120,17,0))</f>
        <v/>
      </c>
      <c r="C31" s="29"/>
      <c r="D31" s="171"/>
      <c r="E31" s="29"/>
      <c r="F31" s="29"/>
      <c r="G31" s="29"/>
    </row>
    <row r="32" spans="1:7" ht="12.75" customHeight="1" x14ac:dyDescent="0.3">
      <c r="A32" s="172"/>
      <c r="B32" s="29"/>
      <c r="C32" s="29"/>
      <c r="D32" s="171"/>
      <c r="E32" s="29"/>
      <c r="F32" s="29"/>
      <c r="G32" s="29"/>
    </row>
    <row r="33" spans="1:7" ht="12.75" customHeight="1" x14ac:dyDescent="0.3">
      <c r="A33" s="172" t="s">
        <v>161</v>
      </c>
      <c r="B33" s="180">
        <f ca="1">IF(C33&lt;&gt;"","",NOW())</f>
        <v>45751.598656944443</v>
      </c>
      <c r="C33" s="180"/>
      <c r="D33" s="171"/>
      <c r="E33" s="29"/>
      <c r="F33" s="29"/>
      <c r="G33" s="29"/>
    </row>
    <row r="34" spans="1:7" ht="12.75" customHeight="1" x14ac:dyDescent="0.3">
      <c r="A34" s="169"/>
      <c r="B34" s="29"/>
      <c r="C34" s="29"/>
      <c r="D34" s="171"/>
      <c r="E34" s="29"/>
      <c r="F34" s="29"/>
      <c r="G34" s="29"/>
    </row>
    <row r="35" spans="1:7" ht="12.75" customHeight="1" x14ac:dyDescent="0.3">
      <c r="A35" s="169"/>
      <c r="B35" s="29"/>
      <c r="C35" s="29"/>
      <c r="D35" s="171"/>
      <c r="E35" s="29"/>
      <c r="F35" s="29"/>
      <c r="G35" s="29"/>
    </row>
    <row r="36" spans="1:7" ht="12.75" customHeight="1" x14ac:dyDescent="0.3">
      <c r="A36" s="169"/>
      <c r="B36" s="29"/>
      <c r="C36" s="29"/>
      <c r="D36" s="171"/>
      <c r="E36" s="29"/>
      <c r="F36" s="29"/>
      <c r="G36" s="29"/>
    </row>
    <row r="37" spans="1:7" ht="12.75" customHeight="1" x14ac:dyDescent="0.3">
      <c r="A37" s="169"/>
      <c r="B37" s="29"/>
      <c r="C37" s="29"/>
      <c r="D37" s="171"/>
      <c r="E37" s="29"/>
      <c r="F37" s="29"/>
      <c r="G37" s="29"/>
    </row>
    <row r="38" spans="1:7" ht="12.75" customHeight="1" x14ac:dyDescent="0.3">
      <c r="A38" s="169"/>
      <c r="B38" s="29"/>
      <c r="C38" s="29"/>
      <c r="D38" s="171"/>
      <c r="E38" s="29"/>
      <c r="F38" s="29"/>
      <c r="G38" s="29"/>
    </row>
    <row r="39" spans="1:7" ht="12.75" customHeight="1" x14ac:dyDescent="0.3">
      <c r="A39" s="169"/>
      <c r="B39" s="29"/>
      <c r="C39" s="29"/>
      <c r="D39" s="171"/>
      <c r="E39" s="29"/>
      <c r="F39" s="29"/>
      <c r="G39" s="29"/>
    </row>
    <row r="40" spans="1:7" ht="12.75" customHeight="1" x14ac:dyDescent="0.3">
      <c r="A40" s="169"/>
      <c r="B40" s="29"/>
      <c r="C40" s="29"/>
      <c r="D40" s="171"/>
      <c r="E40" s="29"/>
      <c r="F40" s="29"/>
      <c r="G40" s="29"/>
    </row>
    <row r="41" spans="1:7" ht="12.75" customHeight="1" x14ac:dyDescent="0.3">
      <c r="A41" s="169"/>
      <c r="B41" s="29"/>
      <c r="C41" s="29"/>
      <c r="D41" s="171"/>
      <c r="E41" s="29"/>
      <c r="F41" s="29"/>
      <c r="G41" s="29"/>
    </row>
    <row r="42" spans="1:7" ht="12.75" customHeight="1" x14ac:dyDescent="0.3">
      <c r="A42" s="169"/>
      <c r="B42" s="29"/>
      <c r="C42" s="29"/>
      <c r="D42" s="171"/>
      <c r="E42" s="29"/>
      <c r="F42" s="29"/>
      <c r="G42" s="29"/>
    </row>
    <row r="43" spans="1:7" ht="12.75" customHeight="1" x14ac:dyDescent="0.3">
      <c r="A43" s="169"/>
      <c r="B43" s="29"/>
      <c r="C43" s="29"/>
      <c r="D43" s="171"/>
      <c r="E43" s="29"/>
      <c r="F43" s="29"/>
      <c r="G43" s="29"/>
    </row>
    <row r="44" spans="1:7" ht="12.75" customHeight="1" x14ac:dyDescent="0.3">
      <c r="A44" s="169"/>
      <c r="B44" s="29"/>
      <c r="C44" s="29"/>
      <c r="D44" s="171"/>
      <c r="E44" s="29"/>
      <c r="F44" s="29"/>
      <c r="G44" s="29"/>
    </row>
    <row r="45" spans="1:7" ht="12.75" customHeight="1" x14ac:dyDescent="0.3">
      <c r="A45" s="169"/>
      <c r="B45" s="29"/>
      <c r="C45" s="29"/>
      <c r="D45" s="171"/>
      <c r="E45" s="29"/>
      <c r="F45" s="29"/>
      <c r="G45" s="29"/>
    </row>
    <row r="46" spans="1:7" ht="12.75" customHeight="1" x14ac:dyDescent="0.3">
      <c r="A46" s="169"/>
      <c r="B46" s="29"/>
      <c r="C46" s="29"/>
      <c r="D46" s="171"/>
      <c r="E46" s="29"/>
      <c r="F46" s="29"/>
      <c r="G46" s="29"/>
    </row>
    <row r="47" spans="1:7" ht="12.75" customHeight="1" x14ac:dyDescent="0.3">
      <c r="A47" s="169"/>
      <c r="B47" s="29"/>
      <c r="C47" s="29"/>
      <c r="D47" s="171"/>
      <c r="E47" s="29"/>
      <c r="F47" s="29"/>
      <c r="G47" s="29"/>
    </row>
    <row r="48" spans="1:7" ht="12.75" customHeight="1" x14ac:dyDescent="0.3">
      <c r="A48" s="169"/>
      <c r="B48" s="29"/>
      <c r="C48" s="29"/>
      <c r="D48" s="171"/>
      <c r="E48" s="29"/>
      <c r="F48" s="29"/>
      <c r="G48" s="29"/>
    </row>
    <row r="49" spans="1:7" ht="12.75" customHeight="1" x14ac:dyDescent="0.3">
      <c r="A49" s="169"/>
      <c r="B49" s="29"/>
      <c r="C49" s="29"/>
      <c r="D49" s="171"/>
      <c r="E49" s="29"/>
      <c r="F49" s="29"/>
      <c r="G49" s="29"/>
    </row>
    <row r="50" spans="1:7" ht="12.75" customHeight="1" x14ac:dyDescent="0.3">
      <c r="A50" s="169"/>
      <c r="B50" s="29"/>
      <c r="C50" s="29"/>
      <c r="D50" s="171"/>
      <c r="E50" s="29"/>
      <c r="F50" s="29"/>
      <c r="G50" s="29"/>
    </row>
    <row r="51" spans="1:7" ht="12.75" customHeight="1" x14ac:dyDescent="0.3">
      <c r="A51" s="169"/>
      <c r="B51" s="29"/>
      <c r="C51" s="29"/>
      <c r="D51" s="171"/>
      <c r="E51" s="29"/>
      <c r="F51" s="29"/>
      <c r="G51" s="29"/>
    </row>
    <row r="52" spans="1:7" ht="12.75" customHeight="1" x14ac:dyDescent="0.3">
      <c r="A52" s="169"/>
      <c r="B52" s="29"/>
      <c r="C52" s="29"/>
      <c r="D52" s="171"/>
      <c r="E52" s="29"/>
      <c r="F52" s="29"/>
      <c r="G52" s="29"/>
    </row>
    <row r="53" spans="1:7" ht="12.75" customHeight="1" x14ac:dyDescent="0.3">
      <c r="A53" s="169"/>
      <c r="B53" s="29"/>
      <c r="C53" s="29"/>
      <c r="D53" s="171"/>
      <c r="E53" s="29"/>
      <c r="F53" s="29"/>
      <c r="G53" s="29"/>
    </row>
    <row r="54" spans="1:7" ht="12.75" customHeight="1" x14ac:dyDescent="0.3">
      <c r="A54" s="169"/>
      <c r="B54" s="29"/>
      <c r="C54" s="29"/>
      <c r="D54" s="171"/>
      <c r="E54" s="29"/>
      <c r="F54" s="29"/>
      <c r="G54" s="29"/>
    </row>
    <row r="55" spans="1:7" ht="12.75" customHeight="1" x14ac:dyDescent="0.3">
      <c r="A55" s="169"/>
      <c r="B55" s="29"/>
      <c r="C55" s="29"/>
      <c r="D55" s="171"/>
      <c r="E55" s="29"/>
      <c r="F55" s="29"/>
      <c r="G55" s="29"/>
    </row>
    <row r="56" spans="1:7" ht="12.75" customHeight="1" x14ac:dyDescent="0.3">
      <c r="A56" s="169"/>
      <c r="B56" s="29"/>
      <c r="C56" s="29"/>
      <c r="D56" s="171"/>
      <c r="E56" s="29"/>
      <c r="F56" s="29"/>
      <c r="G56" s="29"/>
    </row>
    <row r="57" spans="1:7" ht="13.5" thickBot="1" x14ac:dyDescent="0.35">
      <c r="A57" s="127"/>
      <c r="B57" s="128"/>
      <c r="C57" s="128"/>
      <c r="D57" s="129"/>
      <c r="E57" s="29"/>
      <c r="F57" s="29"/>
      <c r="G57" s="29"/>
    </row>
    <row r="58" spans="1:7" ht="13" x14ac:dyDescent="0.3">
      <c r="A58" s="29"/>
      <c r="B58" s="29"/>
      <c r="C58" s="29"/>
      <c r="D58" s="29"/>
      <c r="E58" s="29"/>
      <c r="F58" s="29"/>
      <c r="G58" s="29"/>
    </row>
    <row r="59" spans="1:7" ht="13" x14ac:dyDescent="0.3">
      <c r="A59" s="29"/>
      <c r="B59" s="29"/>
      <c r="C59" s="29"/>
      <c r="D59" s="29"/>
      <c r="E59" s="29"/>
      <c r="F59" s="29"/>
      <c r="G59" s="29"/>
    </row>
    <row r="60" spans="1:7" ht="13" x14ac:dyDescent="0.3">
      <c r="A60" s="29"/>
      <c r="B60" s="29"/>
      <c r="C60" s="29"/>
      <c r="D60" s="29"/>
      <c r="E60" s="29"/>
      <c r="F60" s="29"/>
      <c r="G60" s="29"/>
    </row>
    <row r="61" spans="1:7" ht="13" x14ac:dyDescent="0.3">
      <c r="A61" s="29"/>
      <c r="B61" s="29"/>
      <c r="C61" s="29"/>
      <c r="D61" s="29"/>
      <c r="E61" s="29"/>
      <c r="F61" s="29"/>
      <c r="G61" s="29"/>
    </row>
    <row r="62" spans="1:7" ht="13" x14ac:dyDescent="0.3">
      <c r="A62" s="29"/>
      <c r="B62" s="29"/>
      <c r="C62" s="29"/>
      <c r="D62" s="29"/>
      <c r="E62" s="29"/>
      <c r="F62" s="29"/>
      <c r="G62" s="29"/>
    </row>
    <row r="63" spans="1:7" ht="13" x14ac:dyDescent="0.3">
      <c r="A63" s="29"/>
      <c r="B63" s="29"/>
      <c r="C63" s="29"/>
      <c r="D63" s="29"/>
      <c r="E63" s="29"/>
      <c r="F63" s="29"/>
      <c r="G63" s="29"/>
    </row>
    <row r="64" spans="1:7" ht="13" x14ac:dyDescent="0.3">
      <c r="A64" s="29"/>
      <c r="B64" s="29"/>
      <c r="C64" s="29"/>
      <c r="D64" s="29"/>
      <c r="E64" s="29"/>
      <c r="F64" s="29"/>
      <c r="G64" s="29"/>
    </row>
    <row r="65" spans="1:7" ht="13" x14ac:dyDescent="0.3">
      <c r="A65" s="29"/>
      <c r="B65" s="29"/>
      <c r="C65" s="29"/>
      <c r="D65" s="29"/>
      <c r="E65" s="29"/>
      <c r="F65" s="29"/>
      <c r="G65" s="29"/>
    </row>
    <row r="66" spans="1:7" ht="13" x14ac:dyDescent="0.3">
      <c r="A66" s="29"/>
      <c r="B66" s="29"/>
      <c r="C66" s="29"/>
      <c r="D66" s="29"/>
      <c r="E66" s="29"/>
      <c r="F66" s="29"/>
      <c r="G66" s="29"/>
    </row>
    <row r="67" spans="1:7" ht="13" x14ac:dyDescent="0.3">
      <c r="A67" s="29"/>
      <c r="B67" s="29"/>
      <c r="C67" s="29"/>
      <c r="D67" s="29"/>
      <c r="E67" s="29"/>
      <c r="F67" s="29"/>
      <c r="G67" s="29"/>
    </row>
    <row r="68" spans="1:7" ht="13" x14ac:dyDescent="0.3">
      <c r="A68" s="29"/>
      <c r="B68" s="29"/>
      <c r="C68" s="29"/>
      <c r="D68" s="29"/>
      <c r="E68" s="29"/>
      <c r="F68" s="29"/>
      <c r="G68" s="29"/>
    </row>
    <row r="69" spans="1:7" ht="13" x14ac:dyDescent="0.3">
      <c r="A69" s="29"/>
      <c r="B69" s="29"/>
      <c r="C69" s="29"/>
      <c r="D69" s="29"/>
      <c r="E69" s="29"/>
      <c r="F69" s="29"/>
      <c r="G69" s="29"/>
    </row>
    <row r="70" spans="1:7" ht="13" x14ac:dyDescent="0.3">
      <c r="A70" s="29"/>
      <c r="B70" s="29"/>
      <c r="C70" s="29"/>
      <c r="D70" s="29"/>
      <c r="E70" s="29"/>
      <c r="F70" s="29"/>
      <c r="G70" s="29"/>
    </row>
    <row r="71" spans="1:7" ht="13" x14ac:dyDescent="0.3">
      <c r="A71" s="29"/>
      <c r="B71" s="29"/>
      <c r="C71" s="29"/>
      <c r="D71" s="29"/>
      <c r="E71" s="29"/>
      <c r="F71" s="29"/>
      <c r="G71" s="29"/>
    </row>
    <row r="72" spans="1:7" ht="13" x14ac:dyDescent="0.3">
      <c r="A72" s="29"/>
      <c r="B72" s="29"/>
      <c r="C72" s="29"/>
      <c r="D72" s="29"/>
      <c r="E72" s="29"/>
      <c r="F72" s="29"/>
      <c r="G72" s="29"/>
    </row>
    <row r="73" spans="1:7" ht="13" x14ac:dyDescent="0.3">
      <c r="A73" s="29"/>
      <c r="B73" s="29"/>
      <c r="C73" s="29"/>
      <c r="D73" s="29"/>
      <c r="E73" s="29"/>
      <c r="F73" s="29"/>
      <c r="G73" s="29"/>
    </row>
    <row r="74" spans="1:7" ht="13" x14ac:dyDescent="0.3">
      <c r="A74" s="29"/>
      <c r="B74" s="29"/>
      <c r="C74" s="29"/>
      <c r="D74" s="29"/>
      <c r="E74" s="29"/>
      <c r="F74" s="29"/>
      <c r="G74" s="29"/>
    </row>
    <row r="75" spans="1:7" ht="13" x14ac:dyDescent="0.3">
      <c r="A75" s="29"/>
      <c r="B75" s="29"/>
      <c r="C75" s="29"/>
      <c r="D75" s="29"/>
      <c r="E75" s="29"/>
      <c r="F75" s="29"/>
      <c r="G75" s="29"/>
    </row>
    <row r="76" spans="1:7" ht="13" x14ac:dyDescent="0.3">
      <c r="A76" s="29"/>
      <c r="B76" s="29"/>
      <c r="C76" s="29"/>
      <c r="D76" s="29"/>
      <c r="E76" s="29"/>
      <c r="F76" s="29"/>
      <c r="G76" s="29"/>
    </row>
    <row r="77" spans="1:7" ht="13" x14ac:dyDescent="0.3">
      <c r="A77" s="29"/>
      <c r="B77" s="29"/>
      <c r="C77" s="29"/>
      <c r="D77" s="29"/>
      <c r="E77" s="29"/>
      <c r="F77" s="29"/>
      <c r="G77" s="29"/>
    </row>
    <row r="78" spans="1:7" ht="13" x14ac:dyDescent="0.3">
      <c r="A78" s="29"/>
      <c r="B78" s="29"/>
      <c r="C78" s="29"/>
      <c r="D78" s="29"/>
      <c r="E78" s="29"/>
      <c r="F78" s="29"/>
      <c r="G78" s="29"/>
    </row>
    <row r="79" spans="1:7" ht="13" x14ac:dyDescent="0.3">
      <c r="A79" s="29"/>
      <c r="B79" s="29"/>
      <c r="C79" s="29"/>
      <c r="D79" s="29"/>
      <c r="E79" s="29"/>
      <c r="F79" s="29"/>
      <c r="G79" s="29"/>
    </row>
    <row r="80" spans="1:7" ht="13" x14ac:dyDescent="0.3">
      <c r="A80" s="29"/>
      <c r="B80" s="29"/>
      <c r="C80" s="29"/>
      <c r="D80" s="29"/>
      <c r="E80" s="29"/>
      <c r="F80" s="29"/>
      <c r="G80" s="29"/>
    </row>
    <row r="81" spans="1:7" ht="13" x14ac:dyDescent="0.3">
      <c r="A81" s="29"/>
      <c r="B81" s="29"/>
      <c r="C81" s="29"/>
      <c r="D81" s="29"/>
      <c r="E81" s="29"/>
      <c r="F81" s="29"/>
      <c r="G81" s="29"/>
    </row>
    <row r="82" spans="1:7" ht="13" x14ac:dyDescent="0.3">
      <c r="A82" s="29"/>
      <c r="B82" s="29"/>
      <c r="C82" s="29"/>
      <c r="D82" s="29"/>
      <c r="E82" s="29"/>
      <c r="F82" s="29"/>
      <c r="G82" s="29"/>
    </row>
    <row r="83" spans="1:7" ht="13" x14ac:dyDescent="0.3">
      <c r="A83" s="29"/>
      <c r="B83" s="29"/>
      <c r="C83" s="29"/>
      <c r="D83" s="29"/>
      <c r="E83" s="29"/>
      <c r="F83" s="29"/>
      <c r="G83" s="29"/>
    </row>
    <row r="84" spans="1:7" ht="13" x14ac:dyDescent="0.3">
      <c r="A84" s="29"/>
      <c r="B84" s="29"/>
      <c r="C84" s="29"/>
      <c r="D84" s="29"/>
      <c r="E84" s="29"/>
      <c r="F84" s="29"/>
      <c r="G84" s="29"/>
    </row>
    <row r="85" spans="1:7" ht="13" x14ac:dyDescent="0.3">
      <c r="A85" s="29"/>
      <c r="B85" s="29"/>
      <c r="C85" s="29"/>
      <c r="D85" s="29"/>
      <c r="E85" s="29"/>
      <c r="F85" s="29"/>
      <c r="G85" s="29"/>
    </row>
    <row r="86" spans="1:7" ht="13" x14ac:dyDescent="0.3">
      <c r="A86" s="29"/>
      <c r="B86" s="29"/>
      <c r="C86" s="29"/>
      <c r="D86" s="29"/>
      <c r="E86" s="29"/>
      <c r="F86" s="29"/>
      <c r="G86" s="29"/>
    </row>
    <row r="87" spans="1:7" ht="13" x14ac:dyDescent="0.3">
      <c r="A87" s="29"/>
      <c r="B87" s="29"/>
      <c r="C87" s="29"/>
      <c r="D87" s="29"/>
      <c r="E87" s="29"/>
      <c r="F87" s="29"/>
      <c r="G87" s="29"/>
    </row>
    <row r="88" spans="1:7" ht="13" x14ac:dyDescent="0.3">
      <c r="A88" s="29"/>
      <c r="B88" s="29"/>
      <c r="C88" s="29"/>
      <c r="D88" s="29"/>
      <c r="E88" s="29"/>
      <c r="F88" s="29"/>
      <c r="G88" s="29"/>
    </row>
    <row r="89" spans="1:7" ht="13" x14ac:dyDescent="0.3">
      <c r="A89" s="29"/>
      <c r="B89" s="29"/>
      <c r="C89" s="29"/>
      <c r="D89" s="29"/>
      <c r="E89" s="29"/>
      <c r="F89" s="29"/>
      <c r="G89" s="29"/>
    </row>
    <row r="90" spans="1:7" ht="13" x14ac:dyDescent="0.3">
      <c r="A90" s="29"/>
      <c r="B90" s="29"/>
      <c r="C90" s="29"/>
      <c r="D90" s="29"/>
      <c r="E90" s="29"/>
      <c r="F90" s="29"/>
      <c r="G90" s="29"/>
    </row>
    <row r="91" spans="1:7" ht="13" x14ac:dyDescent="0.3">
      <c r="A91" s="29"/>
      <c r="B91" s="29"/>
      <c r="C91" s="29"/>
      <c r="D91" s="29"/>
      <c r="E91" s="29"/>
      <c r="F91" s="29"/>
      <c r="G91" s="29"/>
    </row>
    <row r="92" spans="1:7" ht="13" x14ac:dyDescent="0.3">
      <c r="A92" s="29"/>
      <c r="B92" s="29"/>
      <c r="C92" s="29"/>
      <c r="D92" s="29"/>
      <c r="E92" s="29"/>
      <c r="F92" s="29"/>
      <c r="G92" s="29"/>
    </row>
    <row r="93" spans="1:7" ht="13" x14ac:dyDescent="0.3">
      <c r="A93" s="29"/>
      <c r="B93" s="29"/>
      <c r="C93" s="29"/>
      <c r="D93" s="29"/>
      <c r="E93" s="29"/>
      <c r="F93" s="29"/>
      <c r="G93" s="29"/>
    </row>
    <row r="94" spans="1:7" ht="13" x14ac:dyDescent="0.3">
      <c r="A94" s="29"/>
      <c r="B94" s="29"/>
      <c r="C94" s="29"/>
      <c r="D94" s="29"/>
      <c r="E94" s="29"/>
      <c r="F94" s="29"/>
      <c r="G94" s="29"/>
    </row>
    <row r="95" spans="1:7" ht="13" x14ac:dyDescent="0.3">
      <c r="A95" s="29"/>
      <c r="B95" s="29"/>
      <c r="C95" s="29"/>
      <c r="D95" s="29"/>
      <c r="E95" s="29"/>
      <c r="F95" s="29"/>
      <c r="G95" s="29"/>
    </row>
    <row r="96" spans="1:7" ht="13" x14ac:dyDescent="0.3">
      <c r="A96" s="29"/>
      <c r="B96" s="29"/>
      <c r="C96" s="29"/>
      <c r="D96" s="29"/>
      <c r="E96" s="29"/>
      <c r="F96" s="29"/>
      <c r="G96" s="29"/>
    </row>
    <row r="97" spans="1:7" ht="13" x14ac:dyDescent="0.3">
      <c r="A97" s="29"/>
      <c r="B97" s="29"/>
      <c r="C97" s="29"/>
      <c r="D97" s="29"/>
      <c r="E97" s="29"/>
      <c r="F97" s="29"/>
      <c r="G97" s="29"/>
    </row>
    <row r="98" spans="1:7" ht="13" x14ac:dyDescent="0.3">
      <c r="A98" s="29"/>
      <c r="B98" s="29"/>
      <c r="C98" s="29"/>
      <c r="D98" s="29"/>
      <c r="E98" s="29"/>
      <c r="F98" s="29"/>
      <c r="G98" s="29"/>
    </row>
    <row r="99" spans="1:7" ht="13" x14ac:dyDescent="0.3">
      <c r="A99" s="29"/>
      <c r="B99" s="29"/>
      <c r="C99" s="29"/>
      <c r="D99" s="29"/>
      <c r="E99" s="29"/>
      <c r="F99" s="29"/>
      <c r="G99" s="29"/>
    </row>
    <row r="100" spans="1:7" ht="13" x14ac:dyDescent="0.3">
      <c r="A100" s="29"/>
      <c r="B100" s="29"/>
      <c r="C100" s="29"/>
      <c r="D100" s="29"/>
      <c r="E100" s="29"/>
      <c r="F100" s="29"/>
      <c r="G100" s="29"/>
    </row>
    <row r="101" spans="1:7" ht="13" x14ac:dyDescent="0.3">
      <c r="A101" s="29"/>
      <c r="B101" s="29"/>
      <c r="C101" s="29"/>
      <c r="D101" s="29"/>
      <c r="E101" s="29"/>
      <c r="F101" s="29"/>
      <c r="G101" s="29"/>
    </row>
    <row r="102" spans="1:7" ht="13" x14ac:dyDescent="0.3">
      <c r="A102" s="29"/>
      <c r="B102" s="29"/>
      <c r="C102" s="29"/>
      <c r="D102" s="29"/>
      <c r="E102" s="29"/>
      <c r="F102" s="29"/>
      <c r="G102" s="29"/>
    </row>
    <row r="103" spans="1:7" ht="13" x14ac:dyDescent="0.3">
      <c r="A103" s="29"/>
      <c r="B103" s="29"/>
      <c r="C103" s="29"/>
      <c r="D103" s="29"/>
      <c r="E103" s="29"/>
      <c r="F103" s="29"/>
      <c r="G103" s="29"/>
    </row>
    <row r="104" spans="1:7" ht="13" x14ac:dyDescent="0.3">
      <c r="A104" s="29"/>
      <c r="B104" s="29"/>
      <c r="C104" s="29"/>
      <c r="D104" s="29"/>
      <c r="E104" s="29"/>
      <c r="F104" s="29"/>
      <c r="G104" s="29"/>
    </row>
    <row r="105" spans="1:7" ht="13" x14ac:dyDescent="0.3">
      <c r="A105" s="29"/>
      <c r="B105" s="29"/>
      <c r="C105" s="29"/>
      <c r="D105" s="29"/>
      <c r="E105" s="29"/>
      <c r="F105" s="29"/>
      <c r="G105" s="29"/>
    </row>
    <row r="106" spans="1:7" ht="13" x14ac:dyDescent="0.3">
      <c r="A106" s="29"/>
      <c r="B106" s="29"/>
      <c r="C106" s="29"/>
      <c r="D106" s="29"/>
      <c r="E106" s="29"/>
      <c r="F106" s="29"/>
      <c r="G106" s="29"/>
    </row>
    <row r="107" spans="1:7" ht="13" x14ac:dyDescent="0.3">
      <c r="A107" s="29"/>
      <c r="B107" s="29"/>
      <c r="C107" s="29"/>
      <c r="D107" s="29"/>
      <c r="E107" s="29"/>
      <c r="F107" s="29"/>
      <c r="G107" s="29"/>
    </row>
    <row r="108" spans="1:7" ht="13" x14ac:dyDescent="0.3">
      <c r="A108" s="29"/>
      <c r="B108" s="29"/>
      <c r="C108" s="29"/>
      <c r="D108" s="29"/>
      <c r="E108" s="29"/>
      <c r="F108" s="29"/>
      <c r="G108" s="29"/>
    </row>
    <row r="109" spans="1:7" ht="13" x14ac:dyDescent="0.3">
      <c r="A109" s="29"/>
      <c r="B109" s="29"/>
      <c r="C109" s="29"/>
      <c r="D109" s="29"/>
      <c r="E109" s="29"/>
      <c r="F109" s="29"/>
      <c r="G109" s="29"/>
    </row>
    <row r="110" spans="1:7" ht="13" x14ac:dyDescent="0.3">
      <c r="A110" s="29"/>
      <c r="B110" s="29"/>
      <c r="C110" s="29"/>
      <c r="D110" s="29"/>
      <c r="E110" s="29"/>
      <c r="F110" s="29"/>
      <c r="G110" s="29"/>
    </row>
    <row r="111" spans="1:7" ht="13" x14ac:dyDescent="0.3">
      <c r="A111" s="29"/>
      <c r="B111" s="29"/>
      <c r="C111" s="29"/>
      <c r="D111" s="29"/>
      <c r="E111" s="29"/>
      <c r="F111" s="29"/>
      <c r="G111" s="29"/>
    </row>
    <row r="112" spans="1:7" ht="13" x14ac:dyDescent="0.3">
      <c r="A112" s="29"/>
      <c r="B112" s="29"/>
      <c r="C112" s="29"/>
      <c r="D112" s="29"/>
      <c r="E112" s="29"/>
      <c r="F112" s="29"/>
      <c r="G112" s="29"/>
    </row>
    <row r="113" spans="1:7" ht="13" x14ac:dyDescent="0.3">
      <c r="A113" s="29"/>
      <c r="B113" s="29"/>
      <c r="C113" s="29"/>
      <c r="D113" s="29"/>
      <c r="E113" s="29"/>
      <c r="F113" s="29"/>
      <c r="G113" s="29"/>
    </row>
    <row r="114" spans="1:7" ht="13" x14ac:dyDescent="0.3">
      <c r="A114" s="29"/>
      <c r="B114" s="29"/>
      <c r="C114" s="29"/>
      <c r="D114" s="29"/>
      <c r="E114" s="29"/>
      <c r="F114" s="29"/>
      <c r="G114" s="29"/>
    </row>
    <row r="115" spans="1:7" ht="13" x14ac:dyDescent="0.3">
      <c r="A115" s="29"/>
      <c r="B115" s="29"/>
      <c r="C115" s="29"/>
      <c r="D115" s="29"/>
      <c r="E115" s="29"/>
      <c r="F115" s="29"/>
      <c r="G115" s="29"/>
    </row>
    <row r="116" spans="1:7" ht="13" x14ac:dyDescent="0.3">
      <c r="A116" s="29"/>
      <c r="B116" s="29"/>
      <c r="C116" s="29"/>
      <c r="D116" s="29"/>
      <c r="E116" s="29"/>
      <c r="F116" s="29"/>
      <c r="G116" s="29"/>
    </row>
    <row r="117" spans="1:7" ht="13" x14ac:dyDescent="0.3">
      <c r="A117" s="29"/>
      <c r="B117" s="29"/>
      <c r="C117" s="29"/>
      <c r="D117" s="29"/>
      <c r="E117" s="29"/>
      <c r="F117" s="29"/>
      <c r="G117" s="29"/>
    </row>
    <row r="118" spans="1:7" ht="13" x14ac:dyDescent="0.3">
      <c r="A118" s="29"/>
      <c r="B118" s="29"/>
      <c r="C118" s="29"/>
      <c r="D118" s="29"/>
      <c r="E118" s="29"/>
      <c r="F118" s="29"/>
      <c r="G118" s="29"/>
    </row>
    <row r="119" spans="1:7" ht="13" x14ac:dyDescent="0.3">
      <c r="A119" s="29"/>
      <c r="B119" s="29"/>
      <c r="C119" s="29"/>
      <c r="D119" s="29"/>
      <c r="E119" s="29"/>
      <c r="F119" s="29"/>
      <c r="G119" s="29"/>
    </row>
    <row r="120" spans="1:7" ht="13" x14ac:dyDescent="0.3">
      <c r="A120" s="29"/>
      <c r="B120" s="29"/>
      <c r="C120" s="29"/>
      <c r="D120" s="29"/>
      <c r="E120" s="29"/>
      <c r="F120" s="29"/>
      <c r="G120" s="29"/>
    </row>
    <row r="121" spans="1:7" ht="13" x14ac:dyDescent="0.3">
      <c r="A121" s="29"/>
      <c r="B121" s="29"/>
      <c r="C121" s="29"/>
      <c r="D121" s="29"/>
      <c r="E121" s="29"/>
      <c r="F121" s="29"/>
      <c r="G121" s="29"/>
    </row>
    <row r="122" spans="1:7" ht="13" x14ac:dyDescent="0.3">
      <c r="A122" s="29"/>
      <c r="B122" s="29"/>
      <c r="C122" s="29"/>
      <c r="D122" s="29"/>
      <c r="E122" s="29"/>
      <c r="F122" s="29"/>
      <c r="G122" s="29"/>
    </row>
    <row r="123" spans="1:7" ht="13" x14ac:dyDescent="0.3">
      <c r="A123" s="29"/>
      <c r="B123" s="29"/>
      <c r="C123" s="29"/>
      <c r="D123" s="29"/>
      <c r="E123" s="29"/>
      <c r="F123" s="29"/>
      <c r="G123" s="29"/>
    </row>
    <row r="124" spans="1:7" ht="13" x14ac:dyDescent="0.3">
      <c r="A124" s="29"/>
      <c r="B124" s="29"/>
      <c r="C124" s="29"/>
      <c r="D124" s="29"/>
      <c r="E124" s="29"/>
      <c r="F124" s="29"/>
      <c r="G124" s="29"/>
    </row>
    <row r="125" spans="1:7" ht="13" x14ac:dyDescent="0.3">
      <c r="A125" s="29"/>
      <c r="B125" s="29"/>
      <c r="C125" s="29"/>
      <c r="D125" s="29"/>
      <c r="E125" s="29"/>
      <c r="F125" s="29"/>
      <c r="G125" s="29"/>
    </row>
    <row r="126" spans="1:7" ht="13" x14ac:dyDescent="0.3">
      <c r="A126" s="29"/>
      <c r="B126" s="29"/>
      <c r="C126" s="29"/>
      <c r="D126" s="29"/>
      <c r="E126" s="29"/>
      <c r="F126" s="29"/>
      <c r="G126" s="29"/>
    </row>
    <row r="127" spans="1:7" ht="13" x14ac:dyDescent="0.3">
      <c r="A127" s="29"/>
      <c r="B127" s="29"/>
      <c r="C127" s="29"/>
      <c r="D127" s="29"/>
      <c r="E127" s="29"/>
      <c r="F127" s="29"/>
      <c r="G127" s="29"/>
    </row>
    <row r="128" spans="1:7" ht="13" x14ac:dyDescent="0.3">
      <c r="A128" s="29"/>
      <c r="B128" s="29"/>
      <c r="C128" s="29"/>
      <c r="D128" s="29"/>
      <c r="E128" s="29"/>
      <c r="F128" s="29"/>
      <c r="G128" s="29"/>
    </row>
    <row r="129" spans="1:7" ht="13" x14ac:dyDescent="0.3">
      <c r="A129" s="29"/>
      <c r="B129" s="29"/>
      <c r="C129" s="29"/>
      <c r="D129" s="29"/>
      <c r="E129" s="29"/>
      <c r="F129" s="29"/>
      <c r="G129" s="29"/>
    </row>
    <row r="130" spans="1:7" ht="13" x14ac:dyDescent="0.3">
      <c r="A130" s="29"/>
      <c r="B130" s="29"/>
      <c r="C130" s="29"/>
      <c r="D130" s="29"/>
      <c r="E130" s="29"/>
      <c r="F130" s="29"/>
      <c r="G130" s="29"/>
    </row>
    <row r="131" spans="1:7" ht="13" x14ac:dyDescent="0.3">
      <c r="A131" s="29"/>
      <c r="B131" s="29"/>
      <c r="C131" s="29"/>
      <c r="D131" s="29"/>
      <c r="E131" s="29"/>
      <c r="F131" s="29"/>
      <c r="G131" s="29"/>
    </row>
    <row r="132" spans="1:7" ht="13" x14ac:dyDescent="0.3">
      <c r="A132" s="29"/>
      <c r="B132" s="29"/>
      <c r="C132" s="29"/>
      <c r="D132" s="29"/>
      <c r="E132" s="29"/>
      <c r="F132" s="29"/>
      <c r="G132" s="29"/>
    </row>
    <row r="133" spans="1:7" ht="13" x14ac:dyDescent="0.3">
      <c r="A133" s="29"/>
      <c r="B133" s="29"/>
      <c r="C133" s="29"/>
      <c r="D133" s="29"/>
      <c r="E133" s="29"/>
      <c r="F133" s="29"/>
      <c r="G133" s="29"/>
    </row>
    <row r="134" spans="1:7" ht="13" x14ac:dyDescent="0.3">
      <c r="A134" s="29"/>
      <c r="B134" s="29"/>
      <c r="C134" s="29"/>
      <c r="D134" s="29"/>
      <c r="E134" s="29"/>
      <c r="F134" s="29"/>
      <c r="G134" s="29"/>
    </row>
    <row r="135" spans="1:7" ht="13" x14ac:dyDescent="0.3">
      <c r="A135" s="29"/>
      <c r="B135" s="29"/>
      <c r="C135" s="29"/>
      <c r="D135" s="29"/>
      <c r="E135" s="29"/>
      <c r="F135" s="29"/>
      <c r="G135" s="29"/>
    </row>
    <row r="136" spans="1:7" ht="13" x14ac:dyDescent="0.3">
      <c r="A136" s="29"/>
      <c r="B136" s="29"/>
      <c r="C136" s="29"/>
      <c r="D136" s="29"/>
      <c r="E136" s="29"/>
      <c r="F136" s="29"/>
      <c r="G136" s="29"/>
    </row>
    <row r="137" spans="1:7" ht="13" x14ac:dyDescent="0.3">
      <c r="A137" s="29"/>
      <c r="B137" s="29"/>
      <c r="C137" s="29"/>
      <c r="D137" s="29"/>
      <c r="E137" s="29"/>
      <c r="F137" s="29"/>
      <c r="G137" s="29"/>
    </row>
    <row r="138" spans="1:7" ht="13" x14ac:dyDescent="0.3">
      <c r="A138" s="29"/>
      <c r="B138" s="29"/>
      <c r="C138" s="29"/>
      <c r="D138" s="29"/>
      <c r="E138" s="29"/>
      <c r="F138" s="29"/>
      <c r="G138" s="29"/>
    </row>
    <row r="139" spans="1:7" ht="13" x14ac:dyDescent="0.3">
      <c r="A139" s="29"/>
      <c r="B139" s="29"/>
      <c r="C139" s="29"/>
      <c r="D139" s="29"/>
      <c r="E139" s="29"/>
      <c r="F139" s="29"/>
      <c r="G139" s="29"/>
    </row>
    <row r="140" spans="1:7" ht="13" x14ac:dyDescent="0.3">
      <c r="A140" s="29"/>
      <c r="B140" s="29"/>
      <c r="C140" s="29"/>
      <c r="D140" s="29"/>
      <c r="E140" s="29"/>
      <c r="F140" s="29"/>
      <c r="G140" s="29"/>
    </row>
    <row r="141" spans="1:7" ht="13" x14ac:dyDescent="0.3">
      <c r="A141" s="29"/>
      <c r="B141" s="29"/>
      <c r="C141" s="29"/>
      <c r="D141" s="29"/>
      <c r="E141" s="29"/>
      <c r="F141" s="29"/>
      <c r="G141" s="29"/>
    </row>
    <row r="142" spans="1:7" ht="13" x14ac:dyDescent="0.3">
      <c r="A142" s="29"/>
      <c r="B142" s="29"/>
      <c r="C142" s="29"/>
      <c r="D142" s="29"/>
      <c r="E142" s="29"/>
      <c r="F142" s="29"/>
      <c r="G142" s="29"/>
    </row>
    <row r="143" spans="1:7" ht="13" x14ac:dyDescent="0.3">
      <c r="A143" s="29"/>
      <c r="B143" s="29"/>
      <c r="C143" s="29"/>
      <c r="D143" s="29"/>
      <c r="E143" s="29"/>
      <c r="F143" s="29"/>
      <c r="G143" s="29"/>
    </row>
    <row r="144" spans="1:7" ht="13" x14ac:dyDescent="0.3">
      <c r="A144" s="29"/>
      <c r="B144" s="29"/>
      <c r="C144" s="29"/>
      <c r="D144" s="29"/>
      <c r="E144" s="29"/>
      <c r="F144" s="29"/>
      <c r="G144" s="29"/>
    </row>
    <row r="145" spans="1:7" ht="13" x14ac:dyDescent="0.3">
      <c r="A145" s="29"/>
      <c r="B145" s="29"/>
      <c r="C145" s="29"/>
      <c r="D145" s="29"/>
      <c r="E145" s="29"/>
      <c r="F145" s="29"/>
      <c r="G145" s="29"/>
    </row>
    <row r="146" spans="1:7" ht="13" x14ac:dyDescent="0.3">
      <c r="A146" s="29"/>
      <c r="B146" s="29"/>
      <c r="C146" s="29"/>
      <c r="D146" s="29"/>
      <c r="E146" s="29"/>
      <c r="F146" s="29"/>
      <c r="G146" s="29"/>
    </row>
    <row r="147" spans="1:7" ht="13" x14ac:dyDescent="0.3">
      <c r="A147" s="29"/>
      <c r="B147" s="29"/>
      <c r="C147" s="29"/>
      <c r="D147" s="29"/>
      <c r="E147" s="29"/>
      <c r="F147" s="29"/>
      <c r="G147" s="29"/>
    </row>
    <row r="148" spans="1:7" ht="13" x14ac:dyDescent="0.3">
      <c r="A148" s="29"/>
      <c r="B148" s="29"/>
      <c r="C148" s="29"/>
      <c r="D148" s="29"/>
      <c r="E148" s="29"/>
      <c r="F148" s="29"/>
      <c r="G148" s="29"/>
    </row>
    <row r="149" spans="1:7" ht="13" x14ac:dyDescent="0.3">
      <c r="A149" s="29"/>
      <c r="B149" s="29"/>
      <c r="C149" s="29"/>
      <c r="D149" s="29"/>
      <c r="E149" s="29"/>
      <c r="F149" s="29"/>
      <c r="G149" s="29"/>
    </row>
    <row r="150" spans="1:7" ht="13" x14ac:dyDescent="0.3">
      <c r="A150" s="29"/>
      <c r="B150" s="29"/>
      <c r="C150" s="29"/>
      <c r="D150" s="29"/>
      <c r="E150" s="29"/>
      <c r="F150" s="29"/>
      <c r="G150" s="29"/>
    </row>
    <row r="151" spans="1:7" ht="13" x14ac:dyDescent="0.3">
      <c r="A151" s="29"/>
      <c r="B151" s="29"/>
      <c r="C151" s="29"/>
      <c r="D151" s="29"/>
      <c r="E151" s="29"/>
      <c r="F151" s="29"/>
      <c r="G151" s="29"/>
    </row>
    <row r="152" spans="1:7" ht="13" x14ac:dyDescent="0.3">
      <c r="A152" s="29"/>
      <c r="B152" s="29"/>
      <c r="C152" s="29"/>
      <c r="D152" s="29"/>
      <c r="E152" s="29"/>
      <c r="F152" s="29"/>
      <c r="G152" s="29"/>
    </row>
    <row r="153" spans="1:7" ht="13" x14ac:dyDescent="0.3">
      <c r="A153" s="29"/>
      <c r="B153" s="29"/>
      <c r="C153" s="29"/>
      <c r="D153" s="29"/>
    </row>
  </sheetData>
  <sheetProtection sheet="1" objects="1" scenarios="1"/>
  <mergeCells count="2">
    <mergeCell ref="B3:D3"/>
    <mergeCell ref="B20:D20"/>
  </mergeCells>
  <conditionalFormatting sqref="A13 A23 B33:C33">
    <cfRule type="cellIs" dxfId="52" priority="17" stopIfTrue="1" operator="equal">
      <formula>0</formula>
    </cfRule>
  </conditionalFormatting>
  <conditionalFormatting sqref="B18">
    <cfRule type="expression" dxfId="51" priority="230" stopIfTrue="1">
      <formula>$C$18&lt;&gt;1</formula>
    </cfRule>
  </conditionalFormatting>
  <conditionalFormatting sqref="B19">
    <cfRule type="expression" dxfId="50" priority="233" stopIfTrue="1">
      <formula>$C$19&lt;&gt;1</formula>
    </cfRule>
  </conditionalFormatting>
  <conditionalFormatting sqref="C9">
    <cfRule type="cellIs" dxfId="49" priority="234" stopIfTrue="1" operator="greaterThanOrEqual">
      <formula>$B$9</formula>
    </cfRule>
    <cfRule type="cellIs" dxfId="48" priority="235" stopIfTrue="1" operator="lessThan">
      <formula>$B$9</formula>
    </cfRule>
  </conditionalFormatting>
  <conditionalFormatting sqref="C10">
    <cfRule type="cellIs" dxfId="47" priority="236" stopIfTrue="1" operator="between">
      <formula>$B$10</formula>
      <formula>$D$10</formula>
    </cfRule>
    <cfRule type="cellIs" dxfId="46" priority="237" stopIfTrue="1" operator="notBetween">
      <formula>$B$10</formula>
      <formula>$D$10</formula>
    </cfRule>
  </conditionalFormatting>
  <conditionalFormatting sqref="C11">
    <cfRule type="cellIs" dxfId="45" priority="15" stopIfTrue="1" operator="equal">
      <formula>1</formula>
    </cfRule>
    <cfRule type="cellIs" dxfId="44" priority="16" stopIfTrue="1" operator="notEqual">
      <formula>1</formula>
    </cfRule>
  </conditionalFormatting>
  <conditionalFormatting sqref="C18">
    <cfRule type="cellIs" dxfId="43" priority="157" stopIfTrue="1" operator="equal">
      <formula>1</formula>
    </cfRule>
  </conditionalFormatting>
  <conditionalFormatting sqref="C18:C19">
    <cfRule type="cellIs" dxfId="42" priority="156" stopIfTrue="1" operator="notEqual">
      <formula>1</formula>
    </cfRule>
  </conditionalFormatting>
  <conditionalFormatting sqref="C19">
    <cfRule type="cellIs" dxfId="41" priority="159" stopIfTrue="1" operator="equal">
      <formula>1</formula>
    </cfRule>
  </conditionalFormatting>
  <dataValidations count="3">
    <dataValidation type="decimal" operator="lessThan" allowBlank="1" showInputMessage="1" showErrorMessage="1" sqref="B9:B11 D9:D11 B33" xr:uid="{00000000-0002-0000-0800-000000000000}">
      <formula1>0.01</formula1>
    </dataValidation>
    <dataValidation type="decimal" operator="lessThan" allowBlank="1" showInputMessage="1" showErrorMessage="1" prompt="Kaava hakee, ei tallenneta. Lisätiedot seuraavalle riville" sqref="A13 A23" xr:uid="{00000000-0002-0000-0800-000001000000}">
      <formula1>0.001</formula1>
    </dataValidation>
    <dataValidation type="decimal" operator="lessThan" allowBlank="1" showInputMessage="1" showErrorMessage="1" prompt="Kaava hakee, ei tallenneta" sqref="C4:C7 C9:C11 C18:D19 B18:B20 B31" xr:uid="{00000000-0002-0000-0800-000002000000}">
      <formula1>0.001</formula1>
    </dataValidation>
  </dataValidations>
  <hyperlinks>
    <hyperlink ref="G2" location="Ohjeet!A1" display="Ohjeet" xr:uid="{00000000-0004-0000-0800-000000000000}"/>
  </hyperlinks>
  <pageMargins left="0.74999999999999989" right="0.74999999999999989" top="0.99999999999999989" bottom="0.99999999999999989" header="0.49251968503937005" footer="0.49251968503937005"/>
  <pageSetup paperSize="0" fitToWidth="0" fitToHeight="0" orientation="portrait" horizontalDpi="0" verticalDpi="0" copies="0"/>
  <headerFooter alignWithMargins="0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EA7093"/>
  </sheetPr>
  <dimension ref="A1:AMJ106"/>
  <sheetViews>
    <sheetView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K9" sqref="K9"/>
    </sheetView>
  </sheetViews>
  <sheetFormatPr defaultRowHeight="12.5" x14ac:dyDescent="0.25"/>
  <cols>
    <col min="1" max="2" width="10" style="356" customWidth="1"/>
    <col min="3" max="3" width="20.90625" style="356" customWidth="1"/>
    <col min="4" max="4" width="14.54296875" style="356" customWidth="1"/>
    <col min="5" max="5" width="15.36328125" style="356" customWidth="1"/>
    <col min="6" max="6" width="13.36328125" style="356" customWidth="1"/>
    <col min="7" max="7" width="12.36328125" style="356" customWidth="1"/>
    <col min="8" max="9" width="10.453125" style="356" customWidth="1"/>
    <col min="10" max="10" width="20" style="356" customWidth="1"/>
    <col min="11" max="11" width="23" style="356" customWidth="1"/>
    <col min="12" max="12" width="11" style="356" customWidth="1"/>
    <col min="13" max="13" width="9.90625" style="356" customWidth="1"/>
    <col min="14" max="14" width="10.453125" style="356" customWidth="1"/>
    <col min="15" max="15" width="26.6328125" style="356" customWidth="1"/>
    <col min="16" max="16" width="26.54296875" style="356" customWidth="1"/>
    <col min="17" max="17" width="9.453125" style="356" customWidth="1"/>
    <col min="18" max="18" width="24" style="356" customWidth="1"/>
    <col min="19" max="19" width="15.6328125" style="356" hidden="1" customWidth="1"/>
    <col min="20" max="20" width="14.453125" style="360" customWidth="1"/>
    <col min="21" max="21" width="8.90625" style="356" customWidth="1"/>
    <col min="22" max="22" width="6.36328125" style="356" customWidth="1"/>
    <col min="23" max="23" width="26.36328125" style="356" customWidth="1"/>
    <col min="24" max="25" width="9.08984375" style="356" customWidth="1"/>
    <col min="26" max="26" width="30.54296875" style="356" customWidth="1"/>
    <col min="27" max="1024" width="9.08984375" style="356" customWidth="1"/>
  </cols>
  <sheetData>
    <row r="1" spans="1:26" ht="27" customHeight="1" thickBot="1" x14ac:dyDescent="0.45">
      <c r="D1" s="357" t="s">
        <v>44</v>
      </c>
      <c r="E1" s="18">
        <f>Kilpailijat!$C$1</f>
        <v>0</v>
      </c>
      <c r="F1" s="359"/>
      <c r="G1" s="359"/>
      <c r="H1" s="359"/>
      <c r="I1" s="359"/>
      <c r="J1" s="359"/>
      <c r="K1" s="359"/>
      <c r="L1" s="359"/>
    </row>
    <row r="2" spans="1:26" ht="20" x14ac:dyDescent="0.25">
      <c r="A2" s="361" t="s">
        <v>256</v>
      </c>
      <c r="B2" s="362"/>
      <c r="C2" s="362"/>
      <c r="D2" s="362"/>
      <c r="F2" s="23" t="s">
        <v>46</v>
      </c>
      <c r="S2" s="362"/>
    </row>
    <row r="3" spans="1:26" ht="24" customHeight="1" thickBot="1" x14ac:dyDescent="0.35">
      <c r="A3" s="363"/>
      <c r="B3" s="363"/>
      <c r="C3" s="363" t="s">
        <v>120</v>
      </c>
      <c r="D3" s="363"/>
      <c r="F3" s="364" t="s">
        <v>166</v>
      </c>
      <c r="G3" s="365">
        <f>VLOOKUP($D$4,Mitat!$A$224:$G$285,2,0)</f>
        <v>15.88</v>
      </c>
      <c r="H3" s="366">
        <f>VLOOKUP($D$4,Mitat!$A$224:$G$285,5,0)</f>
        <v>145</v>
      </c>
      <c r="I3" s="367"/>
      <c r="J3" s="368"/>
      <c r="L3" s="522" t="s">
        <v>169</v>
      </c>
      <c r="M3" s="522"/>
      <c r="S3" s="363"/>
    </row>
    <row r="4" spans="1:26" ht="24" customHeight="1" thickBot="1" x14ac:dyDescent="0.35">
      <c r="A4" s="363"/>
      <c r="B4" s="363"/>
      <c r="C4" s="370" t="s">
        <v>67</v>
      </c>
      <c r="D4" s="371" t="s">
        <v>316</v>
      </c>
      <c r="E4" s="372"/>
      <c r="F4" s="364" t="s">
        <v>168</v>
      </c>
      <c r="G4" s="373"/>
      <c r="H4" s="366">
        <f>VLOOKUP($D$4,Mitat!$A$224:$G$285,6,0)</f>
        <v>165</v>
      </c>
      <c r="I4" s="366">
        <f>VLOOKUP($D$4,Mitat!$A$224:$G$285,7,0)</f>
        <v>410</v>
      </c>
      <c r="J4" s="374"/>
      <c r="L4" s="369"/>
      <c r="S4" s="363"/>
      <c r="T4" s="371" t="str">
        <f>D4</f>
        <v>M30</v>
      </c>
    </row>
    <row r="5" spans="1:26" ht="24" customHeight="1" thickBot="1" x14ac:dyDescent="0.35">
      <c r="D5" s="372"/>
      <c r="E5" s="372"/>
      <c r="F5" s="375" t="s">
        <v>79</v>
      </c>
      <c r="G5" s="376">
        <v>1</v>
      </c>
      <c r="H5" s="376">
        <v>2</v>
      </c>
      <c r="I5" s="376">
        <v>3</v>
      </c>
      <c r="J5" s="376">
        <v>4</v>
      </c>
      <c r="K5" s="377"/>
      <c r="L5" s="377">
        <f>SUM(WeiPain!$L$7:$L$56)</f>
        <v>0</v>
      </c>
      <c r="M5" s="377">
        <f>SUM(WeiPain!$M$7:$M$56)</f>
        <v>0</v>
      </c>
      <c r="V5" s="523" t="s">
        <v>80</v>
      </c>
      <c r="W5" s="523"/>
    </row>
    <row r="6" spans="1:26" ht="68.25" customHeight="1" x14ac:dyDescent="0.3">
      <c r="A6" s="378" t="s">
        <v>258</v>
      </c>
      <c r="B6" s="378" t="s">
        <v>206</v>
      </c>
      <c r="C6" s="378" t="s">
        <v>172</v>
      </c>
      <c r="D6" s="378" t="s">
        <v>411</v>
      </c>
      <c r="E6" s="378" t="s">
        <v>207</v>
      </c>
      <c r="F6" s="378" t="s">
        <v>208</v>
      </c>
      <c r="G6" s="379" t="s">
        <v>259</v>
      </c>
      <c r="H6" s="379" t="s">
        <v>210</v>
      </c>
      <c r="I6" s="379" t="s">
        <v>211</v>
      </c>
      <c r="J6" s="379" t="s">
        <v>260</v>
      </c>
      <c r="K6" s="379" t="s">
        <v>261</v>
      </c>
      <c r="L6" s="379" t="s">
        <v>262</v>
      </c>
      <c r="M6" s="379" t="s">
        <v>263</v>
      </c>
      <c r="N6" s="379" t="s">
        <v>216</v>
      </c>
      <c r="O6" s="379" t="s">
        <v>158</v>
      </c>
      <c r="P6" s="379" t="s">
        <v>112</v>
      </c>
      <c r="Q6" s="379" t="s">
        <v>217</v>
      </c>
      <c r="R6" s="380" t="s">
        <v>114</v>
      </c>
      <c r="S6" s="381" t="s">
        <v>115</v>
      </c>
      <c r="T6" s="380" t="s">
        <v>67</v>
      </c>
      <c r="U6" s="382"/>
      <c r="V6" s="373" t="s">
        <v>116</v>
      </c>
      <c r="W6" s="373" t="s">
        <v>117</v>
      </c>
      <c r="Y6" s="383" t="s">
        <v>118</v>
      </c>
      <c r="Z6" s="383" t="s">
        <v>119</v>
      </c>
    </row>
    <row r="7" spans="1:26" ht="24.9" customHeight="1" x14ac:dyDescent="0.35">
      <c r="A7" s="384"/>
      <c r="B7" s="384"/>
      <c r="C7" s="385" t="str">
        <f>IF(B7="","",VLOOKUP(S7,Kilpailijat!$A$11:$E$2015,5,0))</f>
        <v/>
      </c>
      <c r="D7" s="385"/>
      <c r="E7" s="385"/>
      <c r="F7" s="385"/>
      <c r="G7" s="386"/>
      <c r="H7" s="387"/>
      <c r="I7" s="387"/>
      <c r="J7" s="387"/>
      <c r="K7" s="385"/>
      <c r="L7" s="384"/>
      <c r="M7" s="384"/>
      <c r="N7" s="384"/>
      <c r="O7" s="388" t="str">
        <f t="shared" ref="O7:O38" si="0">IF(N7="","",VLOOKUP(N7,$Y$7:$Z$11,2,0))</f>
        <v/>
      </c>
      <c r="P7" s="385"/>
      <c r="Q7" s="384"/>
      <c r="R7" s="389" t="str">
        <f t="shared" ref="R7:R38" si="1">IF(Q7="","",VLOOKUP(Q7,$V$7:$W$22,2,0))</f>
        <v/>
      </c>
      <c r="S7" s="390" t="str">
        <f t="shared" ref="S7:S38" si="2">$C$3&amp;$D$4&amp;B7</f>
        <v>PainoM30</v>
      </c>
      <c r="T7" s="391"/>
      <c r="U7" s="392"/>
      <c r="V7" s="393">
        <v>1</v>
      </c>
      <c r="W7" s="394"/>
      <c r="X7" s="372"/>
      <c r="Y7" s="395">
        <v>1</v>
      </c>
      <c r="Z7" s="396" t="s">
        <v>120</v>
      </c>
    </row>
    <row r="8" spans="1:26" ht="24.9" customHeight="1" x14ac:dyDescent="0.35">
      <c r="A8" s="397"/>
      <c r="B8" s="397"/>
      <c r="C8" s="398" t="str">
        <f>IF(B8="","",VLOOKUP(S8,Kilpailijat!$A$11:$E$2015,5,0))</f>
        <v/>
      </c>
      <c r="D8" s="398"/>
      <c r="E8" s="398"/>
      <c r="F8" s="398"/>
      <c r="G8" s="386"/>
      <c r="H8" s="387"/>
      <c r="I8" s="387"/>
      <c r="J8" s="387"/>
      <c r="K8" s="398"/>
      <c r="L8" s="397"/>
      <c r="M8" s="397"/>
      <c r="N8" s="397"/>
      <c r="O8" s="399" t="str">
        <f t="shared" si="0"/>
        <v/>
      </c>
      <c r="P8" s="398"/>
      <c r="Q8" s="397"/>
      <c r="R8" s="400" t="str">
        <f t="shared" si="1"/>
        <v/>
      </c>
      <c r="S8" s="390" t="str">
        <f t="shared" si="2"/>
        <v>PainoM30</v>
      </c>
      <c r="T8" s="401"/>
      <c r="U8" s="392"/>
      <c r="V8" s="402">
        <v>2</v>
      </c>
      <c r="W8" s="394"/>
      <c r="X8" s="372"/>
      <c r="Y8" s="395">
        <v>2</v>
      </c>
      <c r="Z8" s="396" t="s">
        <v>176</v>
      </c>
    </row>
    <row r="9" spans="1:26" ht="24.9" customHeight="1" x14ac:dyDescent="0.35">
      <c r="A9" s="384"/>
      <c r="B9" s="384"/>
      <c r="C9" s="385" t="str">
        <f>IF(B9="","",VLOOKUP(S9,Kilpailijat!$A$11:$E$2015,5,0))</f>
        <v/>
      </c>
      <c r="D9" s="385"/>
      <c r="E9" s="385"/>
      <c r="F9" s="385"/>
      <c r="G9" s="386"/>
      <c r="H9" s="387"/>
      <c r="I9" s="387"/>
      <c r="J9" s="387"/>
      <c r="K9" s="385"/>
      <c r="L9" s="384"/>
      <c r="M9" s="384"/>
      <c r="N9" s="384"/>
      <c r="O9" s="388" t="str">
        <f t="shared" si="0"/>
        <v/>
      </c>
      <c r="P9" s="385"/>
      <c r="Q9" s="384"/>
      <c r="R9" s="389" t="str">
        <f t="shared" si="1"/>
        <v/>
      </c>
      <c r="S9" s="390" t="str">
        <f t="shared" si="2"/>
        <v>PainoM30</v>
      </c>
      <c r="T9" s="391"/>
      <c r="U9" s="403"/>
      <c r="V9" s="393">
        <v>3</v>
      </c>
      <c r="W9" s="394"/>
      <c r="X9" s="372"/>
      <c r="Y9" s="395">
        <v>3</v>
      </c>
      <c r="Z9" s="396" t="s">
        <v>218</v>
      </c>
    </row>
    <row r="10" spans="1:26" ht="24.9" customHeight="1" x14ac:dyDescent="0.35">
      <c r="A10" s="397"/>
      <c r="B10" s="397"/>
      <c r="C10" s="398" t="str">
        <f>IF(B10="","",VLOOKUP(S10,Kilpailijat!$A$11:$E$2015,5,0))</f>
        <v/>
      </c>
      <c r="D10" s="398"/>
      <c r="E10" s="398"/>
      <c r="F10" s="398"/>
      <c r="G10" s="386"/>
      <c r="H10" s="387"/>
      <c r="I10" s="387"/>
      <c r="J10" s="387"/>
      <c r="K10" s="398"/>
      <c r="L10" s="397"/>
      <c r="M10" s="397"/>
      <c r="N10" s="397"/>
      <c r="O10" s="399" t="str">
        <f t="shared" si="0"/>
        <v/>
      </c>
      <c r="P10" s="398"/>
      <c r="Q10" s="397"/>
      <c r="R10" s="400" t="str">
        <f t="shared" si="1"/>
        <v/>
      </c>
      <c r="S10" s="390" t="str">
        <f t="shared" si="2"/>
        <v>PainoM30</v>
      </c>
      <c r="T10" s="401"/>
      <c r="U10" s="403"/>
      <c r="V10" s="402">
        <v>4</v>
      </c>
      <c r="W10" s="394"/>
      <c r="X10" s="372"/>
      <c r="Y10" s="395">
        <v>4</v>
      </c>
      <c r="Z10" s="396" t="s">
        <v>221</v>
      </c>
    </row>
    <row r="11" spans="1:26" ht="24.9" customHeight="1" x14ac:dyDescent="0.35">
      <c r="A11" s="384"/>
      <c r="B11" s="384"/>
      <c r="C11" s="385" t="str">
        <f>IF(B11="","",VLOOKUP(S11,Kilpailijat!$A$11:$E$2015,5,0))</f>
        <v/>
      </c>
      <c r="D11" s="385"/>
      <c r="E11" s="385"/>
      <c r="F11" s="385"/>
      <c r="G11" s="386"/>
      <c r="H11" s="387"/>
      <c r="I11" s="387"/>
      <c r="J11" s="387"/>
      <c r="K11" s="385"/>
      <c r="L11" s="384"/>
      <c r="M11" s="384"/>
      <c r="N11" s="384"/>
      <c r="O11" s="388" t="str">
        <f t="shared" si="0"/>
        <v/>
      </c>
      <c r="P11" s="385"/>
      <c r="Q11" s="384"/>
      <c r="R11" s="389" t="str">
        <f t="shared" si="1"/>
        <v/>
      </c>
      <c r="S11" s="390" t="str">
        <f t="shared" si="2"/>
        <v>PainoM30</v>
      </c>
      <c r="T11" s="391"/>
      <c r="U11" s="403"/>
      <c r="V11" s="393">
        <v>5</v>
      </c>
      <c r="W11" s="394"/>
      <c r="X11" s="372"/>
      <c r="Y11" s="395">
        <v>5</v>
      </c>
      <c r="Z11" s="396" t="s">
        <v>138</v>
      </c>
    </row>
    <row r="12" spans="1:26" ht="24.9" customHeight="1" x14ac:dyDescent="0.35">
      <c r="A12" s="397"/>
      <c r="B12" s="397"/>
      <c r="C12" s="398" t="str">
        <f>IF(B12="","",VLOOKUP(S12,Kilpailijat!$A$11:$E$2015,5,0))</f>
        <v/>
      </c>
      <c r="D12" s="398"/>
      <c r="E12" s="398"/>
      <c r="F12" s="398"/>
      <c r="G12" s="386"/>
      <c r="H12" s="387"/>
      <c r="I12" s="387"/>
      <c r="J12" s="387"/>
      <c r="K12" s="398"/>
      <c r="L12" s="397"/>
      <c r="M12" s="397"/>
      <c r="N12" s="397"/>
      <c r="O12" s="399" t="str">
        <f t="shared" si="0"/>
        <v/>
      </c>
      <c r="P12" s="398"/>
      <c r="Q12" s="397"/>
      <c r="R12" s="400" t="str">
        <f t="shared" si="1"/>
        <v/>
      </c>
      <c r="S12" s="390" t="str">
        <f t="shared" si="2"/>
        <v>PainoM30</v>
      </c>
      <c r="T12" s="401"/>
      <c r="U12" s="403"/>
      <c r="V12" s="402">
        <v>6</v>
      </c>
      <c r="W12" s="394"/>
      <c r="X12" s="372"/>
      <c r="Y12" s="372"/>
      <c r="Z12" s="372"/>
    </row>
    <row r="13" spans="1:26" ht="24.9" customHeight="1" x14ac:dyDescent="0.35">
      <c r="A13" s="384"/>
      <c r="B13" s="384"/>
      <c r="C13" s="385" t="str">
        <f>IF(B13="","",VLOOKUP(S13,Kilpailijat!$A$11:$E$2015,5,0))</f>
        <v/>
      </c>
      <c r="D13" s="385"/>
      <c r="E13" s="385"/>
      <c r="F13" s="385"/>
      <c r="G13" s="386"/>
      <c r="H13" s="387"/>
      <c r="I13" s="387"/>
      <c r="J13" s="387"/>
      <c r="K13" s="385"/>
      <c r="L13" s="384"/>
      <c r="M13" s="384"/>
      <c r="N13" s="384"/>
      <c r="O13" s="388" t="str">
        <f t="shared" si="0"/>
        <v/>
      </c>
      <c r="P13" s="385"/>
      <c r="Q13" s="384"/>
      <c r="R13" s="389" t="str">
        <f t="shared" si="1"/>
        <v/>
      </c>
      <c r="S13" s="390" t="str">
        <f t="shared" si="2"/>
        <v>PainoM30</v>
      </c>
      <c r="T13" s="391"/>
      <c r="U13" s="403"/>
      <c r="V13" s="393">
        <v>7</v>
      </c>
      <c r="W13" s="394"/>
      <c r="X13" s="372"/>
      <c r="Y13" s="372"/>
      <c r="Z13" s="372"/>
    </row>
    <row r="14" spans="1:26" ht="24.9" customHeight="1" x14ac:dyDescent="0.35">
      <c r="A14" s="397"/>
      <c r="B14" s="397"/>
      <c r="C14" s="398" t="str">
        <f>IF(B14="","",VLOOKUP(S14,Kilpailijat!$A$11:$E$2015,5,0))</f>
        <v/>
      </c>
      <c r="D14" s="398"/>
      <c r="E14" s="398"/>
      <c r="F14" s="398"/>
      <c r="G14" s="386"/>
      <c r="H14" s="387"/>
      <c r="I14" s="387"/>
      <c r="J14" s="387"/>
      <c r="K14" s="398"/>
      <c r="L14" s="397"/>
      <c r="M14" s="397"/>
      <c r="N14" s="397"/>
      <c r="O14" s="399" t="str">
        <f t="shared" si="0"/>
        <v/>
      </c>
      <c r="P14" s="398"/>
      <c r="Q14" s="397"/>
      <c r="R14" s="400" t="str">
        <f t="shared" si="1"/>
        <v/>
      </c>
      <c r="S14" s="390" t="str">
        <f t="shared" si="2"/>
        <v>PainoM30</v>
      </c>
      <c r="T14" s="401"/>
      <c r="U14" s="403"/>
      <c r="V14" s="402">
        <v>8</v>
      </c>
      <c r="W14" s="394"/>
      <c r="X14" s="372"/>
      <c r="Y14" s="372"/>
      <c r="Z14" s="372"/>
    </row>
    <row r="15" spans="1:26" ht="24.9" customHeight="1" x14ac:dyDescent="0.35">
      <c r="A15" s="384"/>
      <c r="B15" s="384"/>
      <c r="C15" s="385" t="str">
        <f>IF(B15="","",VLOOKUP(S15,Kilpailijat!$A$11:$E$2015,5,0))</f>
        <v/>
      </c>
      <c r="D15" s="385"/>
      <c r="E15" s="385"/>
      <c r="F15" s="385"/>
      <c r="G15" s="386"/>
      <c r="H15" s="387"/>
      <c r="I15" s="387"/>
      <c r="J15" s="387"/>
      <c r="K15" s="385"/>
      <c r="L15" s="384"/>
      <c r="M15" s="384"/>
      <c r="N15" s="384"/>
      <c r="O15" s="388" t="str">
        <f t="shared" si="0"/>
        <v/>
      </c>
      <c r="P15" s="385"/>
      <c r="Q15" s="384"/>
      <c r="R15" s="389" t="str">
        <f t="shared" si="1"/>
        <v/>
      </c>
      <c r="S15" s="390" t="str">
        <f t="shared" si="2"/>
        <v>PainoM30</v>
      </c>
      <c r="T15" s="391"/>
      <c r="U15" s="403"/>
      <c r="V15" s="393">
        <v>9</v>
      </c>
      <c r="W15" s="394"/>
      <c r="X15" s="372"/>
      <c r="Y15" s="372"/>
      <c r="Z15" s="372"/>
    </row>
    <row r="16" spans="1:26" ht="24.9" customHeight="1" x14ac:dyDescent="0.35">
      <c r="A16" s="397"/>
      <c r="B16" s="397"/>
      <c r="C16" s="398" t="str">
        <f>IF(B16="","",VLOOKUP(S16,Kilpailijat!$A$11:$E$2015,5,0))</f>
        <v/>
      </c>
      <c r="D16" s="398"/>
      <c r="E16" s="398"/>
      <c r="F16" s="398"/>
      <c r="G16" s="386"/>
      <c r="H16" s="387"/>
      <c r="I16" s="387"/>
      <c r="J16" s="387"/>
      <c r="K16" s="398"/>
      <c r="L16" s="397"/>
      <c r="M16" s="397"/>
      <c r="N16" s="397"/>
      <c r="O16" s="399" t="str">
        <f t="shared" si="0"/>
        <v/>
      </c>
      <c r="P16" s="398"/>
      <c r="Q16" s="397"/>
      <c r="R16" s="400" t="str">
        <f t="shared" si="1"/>
        <v/>
      </c>
      <c r="S16" s="390" t="str">
        <f t="shared" si="2"/>
        <v>PainoM30</v>
      </c>
      <c r="T16" s="401"/>
      <c r="U16" s="403"/>
      <c r="V16" s="402">
        <v>10</v>
      </c>
      <c r="W16" s="394"/>
      <c r="X16" s="372"/>
      <c r="Y16" s="372"/>
      <c r="Z16" s="372"/>
    </row>
    <row r="17" spans="1:26" ht="24.9" customHeight="1" x14ac:dyDescent="0.35">
      <c r="A17" s="384"/>
      <c r="B17" s="384"/>
      <c r="C17" s="385" t="str">
        <f>IF(B17="","",VLOOKUP(S17,Kilpailijat!$A$11:$E$2015,5,0))</f>
        <v/>
      </c>
      <c r="D17" s="385"/>
      <c r="E17" s="385"/>
      <c r="F17" s="385"/>
      <c r="G17" s="386"/>
      <c r="H17" s="387"/>
      <c r="I17" s="387"/>
      <c r="J17" s="387"/>
      <c r="K17" s="385"/>
      <c r="L17" s="384"/>
      <c r="M17" s="384"/>
      <c r="N17" s="384"/>
      <c r="O17" s="388" t="str">
        <f t="shared" si="0"/>
        <v/>
      </c>
      <c r="P17" s="385"/>
      <c r="Q17" s="384"/>
      <c r="R17" s="389" t="str">
        <f t="shared" si="1"/>
        <v/>
      </c>
      <c r="S17" s="390" t="str">
        <f t="shared" si="2"/>
        <v>PainoM30</v>
      </c>
      <c r="T17" s="391"/>
      <c r="U17" s="403"/>
      <c r="V17" s="393">
        <v>11</v>
      </c>
      <c r="W17" s="394"/>
      <c r="X17" s="372"/>
      <c r="Y17" s="372"/>
      <c r="Z17" s="372"/>
    </row>
    <row r="18" spans="1:26" ht="24.9" customHeight="1" x14ac:dyDescent="0.35">
      <c r="A18" s="397"/>
      <c r="B18" s="397"/>
      <c r="C18" s="398" t="str">
        <f>IF(B18="","",VLOOKUP(S18,Kilpailijat!$A$11:$E$2015,5,0))</f>
        <v/>
      </c>
      <c r="D18" s="398"/>
      <c r="E18" s="398"/>
      <c r="F18" s="398"/>
      <c r="G18" s="386"/>
      <c r="H18" s="387"/>
      <c r="I18" s="387"/>
      <c r="J18" s="387"/>
      <c r="K18" s="398"/>
      <c r="L18" s="397"/>
      <c r="M18" s="397"/>
      <c r="N18" s="397"/>
      <c r="O18" s="399" t="str">
        <f t="shared" si="0"/>
        <v/>
      </c>
      <c r="P18" s="398"/>
      <c r="Q18" s="397"/>
      <c r="R18" s="400" t="str">
        <f t="shared" si="1"/>
        <v/>
      </c>
      <c r="S18" s="390" t="str">
        <f t="shared" si="2"/>
        <v>PainoM30</v>
      </c>
      <c r="T18" s="401"/>
      <c r="U18" s="403"/>
      <c r="V18" s="402">
        <v>12</v>
      </c>
      <c r="W18" s="394"/>
      <c r="X18" s="372"/>
      <c r="Y18" s="372"/>
      <c r="Z18" s="372"/>
    </row>
    <row r="19" spans="1:26" ht="24.9" customHeight="1" x14ac:dyDescent="0.3">
      <c r="A19" s="384"/>
      <c r="B19" s="384"/>
      <c r="C19" s="385" t="str">
        <f>IF(B19="","",VLOOKUP(S19,Kilpailijat!$A$11:$E$2015,5,0))</f>
        <v/>
      </c>
      <c r="D19" s="385"/>
      <c r="E19" s="385"/>
      <c r="F19" s="385"/>
      <c r="G19" s="386"/>
      <c r="H19" s="387"/>
      <c r="I19" s="387"/>
      <c r="J19" s="387"/>
      <c r="K19" s="385"/>
      <c r="L19" s="384"/>
      <c r="M19" s="384"/>
      <c r="N19" s="384"/>
      <c r="O19" s="388" t="str">
        <f t="shared" si="0"/>
        <v/>
      </c>
      <c r="P19" s="385"/>
      <c r="Q19" s="384"/>
      <c r="R19" s="389" t="str">
        <f t="shared" si="1"/>
        <v/>
      </c>
      <c r="S19" s="390" t="str">
        <f t="shared" si="2"/>
        <v>PainoM30</v>
      </c>
      <c r="T19" s="391"/>
      <c r="U19" s="403"/>
      <c r="V19" s="404"/>
      <c r="W19" s="404"/>
      <c r="X19" s="372"/>
      <c r="Y19" s="372"/>
      <c r="Z19" s="372"/>
    </row>
    <row r="20" spans="1:26" ht="24.9" customHeight="1" x14ac:dyDescent="0.3">
      <c r="A20" s="397"/>
      <c r="B20" s="397"/>
      <c r="C20" s="398" t="str">
        <f>IF(B20="","",VLOOKUP(S20,Kilpailijat!$A$11:$E$2015,5,0))</f>
        <v/>
      </c>
      <c r="D20" s="398"/>
      <c r="E20" s="398"/>
      <c r="F20" s="398"/>
      <c r="G20" s="386"/>
      <c r="H20" s="387"/>
      <c r="I20" s="387"/>
      <c r="J20" s="387"/>
      <c r="K20" s="398"/>
      <c r="L20" s="397"/>
      <c r="M20" s="397"/>
      <c r="N20" s="397"/>
      <c r="O20" s="399" t="str">
        <f t="shared" si="0"/>
        <v/>
      </c>
      <c r="P20" s="398"/>
      <c r="Q20" s="397"/>
      <c r="R20" s="400" t="str">
        <f t="shared" si="1"/>
        <v/>
      </c>
      <c r="S20" s="390" t="str">
        <f t="shared" si="2"/>
        <v>PainoM30</v>
      </c>
      <c r="T20" s="401"/>
      <c r="U20" s="403"/>
      <c r="V20" s="404"/>
      <c r="W20" s="404"/>
      <c r="X20" s="372"/>
      <c r="Y20" s="372"/>
      <c r="Z20" s="372"/>
    </row>
    <row r="21" spans="1:26" ht="24.9" customHeight="1" x14ac:dyDescent="0.3">
      <c r="A21" s="384"/>
      <c r="B21" s="384"/>
      <c r="C21" s="385" t="str">
        <f>IF(B21="","",VLOOKUP(S21,Kilpailijat!$A$11:$E$2015,5,0))</f>
        <v/>
      </c>
      <c r="D21" s="385"/>
      <c r="E21" s="385"/>
      <c r="F21" s="385"/>
      <c r="G21" s="386"/>
      <c r="H21" s="387"/>
      <c r="I21" s="387"/>
      <c r="J21" s="387"/>
      <c r="K21" s="385"/>
      <c r="L21" s="384"/>
      <c r="M21" s="384"/>
      <c r="N21" s="384"/>
      <c r="O21" s="388" t="str">
        <f t="shared" si="0"/>
        <v/>
      </c>
      <c r="P21" s="385"/>
      <c r="Q21" s="384"/>
      <c r="R21" s="389" t="str">
        <f t="shared" si="1"/>
        <v/>
      </c>
      <c r="S21" s="390" t="str">
        <f t="shared" si="2"/>
        <v>PainoM30</v>
      </c>
      <c r="T21" s="391"/>
      <c r="U21" s="403"/>
      <c r="V21" s="404"/>
      <c r="W21" s="404"/>
      <c r="X21" s="372"/>
      <c r="Y21" s="372"/>
      <c r="Z21" s="372"/>
    </row>
    <row r="22" spans="1:26" ht="24.9" customHeight="1" x14ac:dyDescent="0.3">
      <c r="A22" s="397"/>
      <c r="B22" s="397"/>
      <c r="C22" s="398" t="str">
        <f>IF(B22="","",VLOOKUP(S22,Kilpailijat!$A$11:$E$2015,5,0))</f>
        <v/>
      </c>
      <c r="D22" s="398"/>
      <c r="E22" s="398"/>
      <c r="F22" s="398"/>
      <c r="G22" s="386"/>
      <c r="H22" s="387"/>
      <c r="I22" s="387"/>
      <c r="J22" s="387"/>
      <c r="K22" s="398"/>
      <c r="L22" s="397"/>
      <c r="M22" s="397"/>
      <c r="N22" s="397"/>
      <c r="O22" s="399" t="str">
        <f t="shared" si="0"/>
        <v/>
      </c>
      <c r="P22" s="398"/>
      <c r="Q22" s="397"/>
      <c r="R22" s="400" t="str">
        <f t="shared" si="1"/>
        <v/>
      </c>
      <c r="S22" s="390" t="str">
        <f t="shared" si="2"/>
        <v>PainoM30</v>
      </c>
      <c r="T22" s="401"/>
      <c r="U22" s="403"/>
      <c r="V22" s="404"/>
      <c r="W22" s="404"/>
      <c r="X22" s="372"/>
      <c r="Y22" s="372"/>
      <c r="Z22" s="372"/>
    </row>
    <row r="23" spans="1:26" ht="24.9" customHeight="1" x14ac:dyDescent="0.3">
      <c r="A23" s="384"/>
      <c r="B23" s="384"/>
      <c r="C23" s="385" t="str">
        <f>IF(B23="","",VLOOKUP(S23,Kilpailijat!$A$11:$E$2015,5,0))</f>
        <v/>
      </c>
      <c r="D23" s="385"/>
      <c r="E23" s="385"/>
      <c r="F23" s="385"/>
      <c r="G23" s="386"/>
      <c r="H23" s="387"/>
      <c r="I23" s="387"/>
      <c r="J23" s="387"/>
      <c r="K23" s="385"/>
      <c r="L23" s="384"/>
      <c r="M23" s="384"/>
      <c r="N23" s="384"/>
      <c r="O23" s="388" t="str">
        <f t="shared" si="0"/>
        <v/>
      </c>
      <c r="P23" s="385"/>
      <c r="Q23" s="384"/>
      <c r="R23" s="389" t="str">
        <f t="shared" si="1"/>
        <v/>
      </c>
      <c r="S23" s="390" t="str">
        <f t="shared" si="2"/>
        <v>PainoM30</v>
      </c>
      <c r="T23" s="391"/>
      <c r="U23" s="403"/>
      <c r="V23" s="404"/>
      <c r="W23" s="404"/>
      <c r="X23" s="372"/>
      <c r="Y23" s="372"/>
      <c r="Z23" s="372"/>
    </row>
    <row r="24" spans="1:26" ht="24.9" customHeight="1" x14ac:dyDescent="0.3">
      <c r="A24" s="397"/>
      <c r="B24" s="397"/>
      <c r="C24" s="398" t="str">
        <f>IF(B24="","",VLOOKUP(S24,Kilpailijat!$A$11:$E$2015,5,0))</f>
        <v/>
      </c>
      <c r="D24" s="398"/>
      <c r="E24" s="398"/>
      <c r="F24" s="398"/>
      <c r="G24" s="386"/>
      <c r="H24" s="387"/>
      <c r="I24" s="387"/>
      <c r="J24" s="387"/>
      <c r="K24" s="398"/>
      <c r="L24" s="397"/>
      <c r="M24" s="397"/>
      <c r="N24" s="397"/>
      <c r="O24" s="399" t="str">
        <f t="shared" si="0"/>
        <v/>
      </c>
      <c r="P24" s="398"/>
      <c r="Q24" s="397"/>
      <c r="R24" s="400" t="str">
        <f t="shared" si="1"/>
        <v/>
      </c>
      <c r="S24" s="390" t="str">
        <f t="shared" si="2"/>
        <v>PainoM30</v>
      </c>
      <c r="T24" s="401"/>
      <c r="U24" s="403"/>
      <c r="V24" s="404"/>
      <c r="W24" s="404"/>
      <c r="X24" s="372"/>
      <c r="Y24" s="372"/>
      <c r="Z24" s="372"/>
    </row>
    <row r="25" spans="1:26" ht="24.9" customHeight="1" x14ac:dyDescent="0.3">
      <c r="A25" s="384"/>
      <c r="B25" s="384"/>
      <c r="C25" s="385" t="str">
        <f>IF(B25="","",VLOOKUP(S25,Kilpailijat!$A$11:$E$2015,5,0))</f>
        <v/>
      </c>
      <c r="D25" s="385"/>
      <c r="E25" s="385"/>
      <c r="F25" s="385"/>
      <c r="G25" s="386"/>
      <c r="H25" s="387"/>
      <c r="I25" s="387"/>
      <c r="J25" s="387"/>
      <c r="K25" s="385"/>
      <c r="L25" s="384"/>
      <c r="M25" s="384"/>
      <c r="N25" s="384"/>
      <c r="O25" s="388" t="str">
        <f t="shared" si="0"/>
        <v/>
      </c>
      <c r="P25" s="385"/>
      <c r="Q25" s="384"/>
      <c r="R25" s="389" t="str">
        <f t="shared" si="1"/>
        <v/>
      </c>
      <c r="S25" s="390" t="str">
        <f t="shared" si="2"/>
        <v>PainoM30</v>
      </c>
      <c r="T25" s="391"/>
      <c r="U25" s="403"/>
      <c r="V25" s="404"/>
      <c r="W25" s="404"/>
      <c r="X25" s="372"/>
      <c r="Y25" s="372"/>
      <c r="Z25" s="372"/>
    </row>
    <row r="26" spans="1:26" ht="24.9" customHeight="1" x14ac:dyDescent="0.3">
      <c r="A26" s="397"/>
      <c r="B26" s="397"/>
      <c r="C26" s="398" t="str">
        <f>IF(B26="","",VLOOKUP(S26,Kilpailijat!$A$11:$E$2015,5,0))</f>
        <v/>
      </c>
      <c r="D26" s="398"/>
      <c r="E26" s="398"/>
      <c r="F26" s="398"/>
      <c r="G26" s="386"/>
      <c r="H26" s="387"/>
      <c r="I26" s="387"/>
      <c r="J26" s="387"/>
      <c r="K26" s="398"/>
      <c r="L26" s="397"/>
      <c r="M26" s="397"/>
      <c r="N26" s="397"/>
      <c r="O26" s="399" t="str">
        <f t="shared" si="0"/>
        <v/>
      </c>
      <c r="P26" s="398"/>
      <c r="Q26" s="397"/>
      <c r="R26" s="400" t="str">
        <f t="shared" si="1"/>
        <v/>
      </c>
      <c r="S26" s="390" t="str">
        <f t="shared" si="2"/>
        <v>PainoM30</v>
      </c>
      <c r="T26" s="401"/>
      <c r="U26" s="403"/>
      <c r="V26" s="404"/>
      <c r="W26" s="404"/>
      <c r="X26" s="372"/>
      <c r="Y26" s="372"/>
      <c r="Z26" s="372"/>
    </row>
    <row r="27" spans="1:26" ht="24.9" customHeight="1" x14ac:dyDescent="0.3">
      <c r="A27" s="384"/>
      <c r="B27" s="384"/>
      <c r="C27" s="385" t="str">
        <f>IF(B27="","",VLOOKUP(S27,Kilpailijat!$A$11:$E$2015,5,0))</f>
        <v/>
      </c>
      <c r="D27" s="385"/>
      <c r="E27" s="385"/>
      <c r="F27" s="385"/>
      <c r="G27" s="386"/>
      <c r="H27" s="387"/>
      <c r="I27" s="387"/>
      <c r="J27" s="387"/>
      <c r="K27" s="385"/>
      <c r="L27" s="384"/>
      <c r="M27" s="384"/>
      <c r="N27" s="384"/>
      <c r="O27" s="388" t="str">
        <f t="shared" si="0"/>
        <v/>
      </c>
      <c r="P27" s="385"/>
      <c r="Q27" s="384"/>
      <c r="R27" s="389" t="str">
        <f t="shared" si="1"/>
        <v/>
      </c>
      <c r="S27" s="390" t="str">
        <f t="shared" si="2"/>
        <v>PainoM30</v>
      </c>
      <c r="T27" s="391"/>
      <c r="U27" s="403"/>
      <c r="V27" s="404"/>
      <c r="W27" s="404"/>
      <c r="X27" s="372"/>
      <c r="Y27" s="372"/>
      <c r="Z27" s="372"/>
    </row>
    <row r="28" spans="1:26" ht="24.9" customHeight="1" x14ac:dyDescent="0.3">
      <c r="A28" s="397"/>
      <c r="B28" s="397"/>
      <c r="C28" s="398" t="str">
        <f>IF(B28="","",VLOOKUP(S28,Kilpailijat!$A$11:$E$2015,5,0))</f>
        <v/>
      </c>
      <c r="D28" s="398"/>
      <c r="E28" s="398"/>
      <c r="F28" s="398"/>
      <c r="G28" s="386"/>
      <c r="H28" s="387"/>
      <c r="I28" s="387"/>
      <c r="J28" s="387"/>
      <c r="K28" s="398"/>
      <c r="L28" s="397"/>
      <c r="M28" s="397"/>
      <c r="N28" s="397"/>
      <c r="O28" s="399" t="str">
        <f t="shared" si="0"/>
        <v/>
      </c>
      <c r="P28" s="398"/>
      <c r="Q28" s="397"/>
      <c r="R28" s="400" t="str">
        <f t="shared" si="1"/>
        <v/>
      </c>
      <c r="S28" s="390" t="str">
        <f t="shared" si="2"/>
        <v>PainoM30</v>
      </c>
      <c r="T28" s="401"/>
      <c r="U28" s="403"/>
      <c r="V28" s="404"/>
      <c r="W28" s="404"/>
      <c r="X28" s="372"/>
      <c r="Y28" s="372"/>
      <c r="Z28" s="372"/>
    </row>
    <row r="29" spans="1:26" ht="24.9" customHeight="1" x14ac:dyDescent="0.3">
      <c r="A29" s="384"/>
      <c r="B29" s="384"/>
      <c r="C29" s="385" t="str">
        <f>IF(B29="","",VLOOKUP(S29,Kilpailijat!$A$11:$E$2015,5,0))</f>
        <v/>
      </c>
      <c r="D29" s="385"/>
      <c r="E29" s="385"/>
      <c r="F29" s="385"/>
      <c r="G29" s="386"/>
      <c r="H29" s="387"/>
      <c r="I29" s="387"/>
      <c r="J29" s="387"/>
      <c r="K29" s="385"/>
      <c r="L29" s="384"/>
      <c r="M29" s="384"/>
      <c r="N29" s="384"/>
      <c r="O29" s="388" t="str">
        <f t="shared" si="0"/>
        <v/>
      </c>
      <c r="P29" s="385"/>
      <c r="Q29" s="384"/>
      <c r="R29" s="389" t="str">
        <f t="shared" si="1"/>
        <v/>
      </c>
      <c r="S29" s="390" t="str">
        <f t="shared" si="2"/>
        <v>PainoM30</v>
      </c>
      <c r="T29" s="391"/>
      <c r="U29" s="403"/>
      <c r="V29" s="404"/>
      <c r="W29" s="404"/>
      <c r="X29" s="372"/>
      <c r="Y29" s="372"/>
      <c r="Z29" s="372"/>
    </row>
    <row r="30" spans="1:26" ht="24.9" customHeight="1" x14ac:dyDescent="0.3">
      <c r="A30" s="397"/>
      <c r="B30" s="397"/>
      <c r="C30" s="398" t="str">
        <f>IF(B30="","",VLOOKUP(S30,Kilpailijat!$A$11:$E$2015,5,0))</f>
        <v/>
      </c>
      <c r="D30" s="398"/>
      <c r="E30" s="398"/>
      <c r="F30" s="398"/>
      <c r="G30" s="386"/>
      <c r="H30" s="387"/>
      <c r="I30" s="387"/>
      <c r="J30" s="387"/>
      <c r="K30" s="398"/>
      <c r="L30" s="397"/>
      <c r="M30" s="397"/>
      <c r="N30" s="397"/>
      <c r="O30" s="399" t="str">
        <f t="shared" si="0"/>
        <v/>
      </c>
      <c r="P30" s="398"/>
      <c r="Q30" s="397"/>
      <c r="R30" s="400" t="str">
        <f t="shared" si="1"/>
        <v/>
      </c>
      <c r="S30" s="390" t="str">
        <f t="shared" si="2"/>
        <v>PainoM30</v>
      </c>
      <c r="T30" s="401"/>
      <c r="U30" s="403"/>
      <c r="V30" s="404"/>
      <c r="W30" s="404"/>
      <c r="X30" s="372"/>
      <c r="Y30" s="372"/>
      <c r="Z30" s="372"/>
    </row>
    <row r="31" spans="1:26" ht="24.9" customHeight="1" x14ac:dyDescent="0.3">
      <c r="A31" s="384"/>
      <c r="B31" s="384"/>
      <c r="C31" s="385" t="str">
        <f>IF(B31="","",VLOOKUP(S31,Kilpailijat!$A$11:$E$2015,5,0))</f>
        <v/>
      </c>
      <c r="D31" s="385"/>
      <c r="E31" s="385"/>
      <c r="F31" s="385"/>
      <c r="G31" s="386"/>
      <c r="H31" s="387"/>
      <c r="I31" s="387"/>
      <c r="J31" s="387"/>
      <c r="K31" s="385"/>
      <c r="L31" s="384"/>
      <c r="M31" s="384"/>
      <c r="N31" s="384"/>
      <c r="O31" s="388" t="str">
        <f t="shared" si="0"/>
        <v/>
      </c>
      <c r="P31" s="385"/>
      <c r="Q31" s="384"/>
      <c r="R31" s="389" t="str">
        <f t="shared" si="1"/>
        <v/>
      </c>
      <c r="S31" s="390" t="str">
        <f t="shared" si="2"/>
        <v>PainoM30</v>
      </c>
      <c r="T31" s="391"/>
      <c r="U31" s="403"/>
      <c r="V31" s="404"/>
      <c r="W31" s="404"/>
      <c r="X31" s="372"/>
      <c r="Y31" s="372"/>
      <c r="Z31" s="372"/>
    </row>
    <row r="32" spans="1:26" ht="24.9" customHeight="1" x14ac:dyDescent="0.3">
      <c r="A32" s="397"/>
      <c r="B32" s="397"/>
      <c r="C32" s="398" t="str">
        <f>IF(B32="","",VLOOKUP(S32,Kilpailijat!$A$11:$E$2015,5,0))</f>
        <v/>
      </c>
      <c r="D32" s="398"/>
      <c r="E32" s="398"/>
      <c r="F32" s="398"/>
      <c r="G32" s="386"/>
      <c r="H32" s="387"/>
      <c r="I32" s="387"/>
      <c r="J32" s="387"/>
      <c r="K32" s="398"/>
      <c r="L32" s="397"/>
      <c r="M32" s="397"/>
      <c r="N32" s="397"/>
      <c r="O32" s="399" t="str">
        <f t="shared" si="0"/>
        <v/>
      </c>
      <c r="P32" s="398"/>
      <c r="Q32" s="397"/>
      <c r="R32" s="400" t="str">
        <f t="shared" si="1"/>
        <v/>
      </c>
      <c r="S32" s="390" t="str">
        <f t="shared" si="2"/>
        <v>PainoM30</v>
      </c>
      <c r="T32" s="401"/>
      <c r="U32" s="403"/>
      <c r="V32" s="404"/>
      <c r="W32" s="404"/>
      <c r="X32" s="372"/>
      <c r="Y32" s="372"/>
      <c r="Z32" s="372"/>
    </row>
    <row r="33" spans="1:26" ht="24.9" customHeight="1" x14ac:dyDescent="0.3">
      <c r="A33" s="384"/>
      <c r="B33" s="384"/>
      <c r="C33" s="385" t="str">
        <f>IF(B33="","",VLOOKUP(S33,Kilpailijat!$A$11:$E$2015,5,0))</f>
        <v/>
      </c>
      <c r="D33" s="385"/>
      <c r="E33" s="385"/>
      <c r="F33" s="385"/>
      <c r="G33" s="386"/>
      <c r="H33" s="387"/>
      <c r="I33" s="387"/>
      <c r="J33" s="387"/>
      <c r="K33" s="385"/>
      <c r="L33" s="384"/>
      <c r="M33" s="384"/>
      <c r="N33" s="384"/>
      <c r="O33" s="388" t="str">
        <f t="shared" si="0"/>
        <v/>
      </c>
      <c r="P33" s="385"/>
      <c r="Q33" s="384"/>
      <c r="R33" s="389" t="str">
        <f t="shared" si="1"/>
        <v/>
      </c>
      <c r="S33" s="390" t="str">
        <f t="shared" si="2"/>
        <v>PainoM30</v>
      </c>
      <c r="T33" s="391"/>
      <c r="U33" s="403"/>
      <c r="V33" s="404"/>
      <c r="W33" s="404"/>
      <c r="X33" s="372"/>
      <c r="Y33" s="372"/>
      <c r="Z33" s="372"/>
    </row>
    <row r="34" spans="1:26" ht="24.9" customHeight="1" x14ac:dyDescent="0.3">
      <c r="A34" s="397"/>
      <c r="B34" s="397"/>
      <c r="C34" s="398" t="str">
        <f>IF(B34="","",VLOOKUP(S34,Kilpailijat!$A$11:$E$2015,5,0))</f>
        <v/>
      </c>
      <c r="D34" s="398"/>
      <c r="E34" s="398"/>
      <c r="F34" s="398"/>
      <c r="G34" s="386"/>
      <c r="H34" s="387"/>
      <c r="I34" s="387"/>
      <c r="J34" s="387"/>
      <c r="K34" s="398"/>
      <c r="L34" s="397"/>
      <c r="M34" s="397"/>
      <c r="N34" s="397"/>
      <c r="O34" s="399" t="str">
        <f t="shared" si="0"/>
        <v/>
      </c>
      <c r="P34" s="398"/>
      <c r="Q34" s="397"/>
      <c r="R34" s="400" t="str">
        <f t="shared" si="1"/>
        <v/>
      </c>
      <c r="S34" s="390" t="str">
        <f t="shared" si="2"/>
        <v>PainoM30</v>
      </c>
      <c r="T34" s="401"/>
      <c r="U34" s="403"/>
      <c r="V34" s="404"/>
      <c r="W34" s="404"/>
      <c r="X34" s="372"/>
      <c r="Y34" s="372"/>
      <c r="Z34" s="372"/>
    </row>
    <row r="35" spans="1:26" ht="24.9" customHeight="1" x14ac:dyDescent="0.3">
      <c r="A35" s="384"/>
      <c r="B35" s="384"/>
      <c r="C35" s="385" t="str">
        <f>IF(B35="","",VLOOKUP(S35,Kilpailijat!$A$11:$E$2015,5,0))</f>
        <v/>
      </c>
      <c r="D35" s="385"/>
      <c r="E35" s="385"/>
      <c r="F35" s="385"/>
      <c r="G35" s="386"/>
      <c r="H35" s="387"/>
      <c r="I35" s="387"/>
      <c r="J35" s="387"/>
      <c r="K35" s="385"/>
      <c r="L35" s="384"/>
      <c r="M35" s="384"/>
      <c r="N35" s="384"/>
      <c r="O35" s="388" t="str">
        <f t="shared" si="0"/>
        <v/>
      </c>
      <c r="P35" s="385"/>
      <c r="Q35" s="384"/>
      <c r="R35" s="389" t="str">
        <f t="shared" si="1"/>
        <v/>
      </c>
      <c r="S35" s="390" t="str">
        <f t="shared" si="2"/>
        <v>PainoM30</v>
      </c>
      <c r="T35" s="391"/>
      <c r="U35" s="403"/>
      <c r="V35" s="404"/>
      <c r="W35" s="404"/>
      <c r="X35" s="372"/>
      <c r="Y35" s="372"/>
      <c r="Z35" s="372"/>
    </row>
    <row r="36" spans="1:26" ht="24.9" customHeight="1" x14ac:dyDescent="0.3">
      <c r="A36" s="397"/>
      <c r="B36" s="397"/>
      <c r="C36" s="398" t="str">
        <f>IF(B36="","",VLOOKUP(S36,Kilpailijat!$A$11:$E$2015,5,0))</f>
        <v/>
      </c>
      <c r="D36" s="398"/>
      <c r="E36" s="398"/>
      <c r="F36" s="398"/>
      <c r="G36" s="386"/>
      <c r="H36" s="387"/>
      <c r="I36" s="387"/>
      <c r="J36" s="387"/>
      <c r="K36" s="398"/>
      <c r="L36" s="397"/>
      <c r="M36" s="397"/>
      <c r="N36" s="397"/>
      <c r="O36" s="399" t="str">
        <f t="shared" si="0"/>
        <v/>
      </c>
      <c r="P36" s="398"/>
      <c r="Q36" s="397"/>
      <c r="R36" s="400" t="str">
        <f t="shared" si="1"/>
        <v/>
      </c>
      <c r="S36" s="390" t="str">
        <f t="shared" si="2"/>
        <v>PainoM30</v>
      </c>
      <c r="T36" s="401"/>
      <c r="U36" s="403"/>
      <c r="V36" s="404"/>
      <c r="W36" s="404"/>
      <c r="X36" s="372"/>
      <c r="Y36" s="372"/>
      <c r="Z36" s="372"/>
    </row>
    <row r="37" spans="1:26" ht="24.9" customHeight="1" x14ac:dyDescent="0.3">
      <c r="A37" s="384"/>
      <c r="B37" s="384"/>
      <c r="C37" s="385" t="str">
        <f>IF(B37="","",VLOOKUP(S37,Kilpailijat!$A$11:$E$2015,5,0))</f>
        <v/>
      </c>
      <c r="D37" s="385"/>
      <c r="E37" s="385"/>
      <c r="F37" s="385"/>
      <c r="G37" s="386"/>
      <c r="H37" s="387"/>
      <c r="I37" s="387"/>
      <c r="J37" s="387"/>
      <c r="K37" s="385"/>
      <c r="L37" s="384"/>
      <c r="M37" s="384"/>
      <c r="N37" s="384"/>
      <c r="O37" s="388" t="str">
        <f t="shared" si="0"/>
        <v/>
      </c>
      <c r="P37" s="385"/>
      <c r="Q37" s="384"/>
      <c r="R37" s="389" t="str">
        <f t="shared" si="1"/>
        <v/>
      </c>
      <c r="S37" s="390" t="str">
        <f t="shared" si="2"/>
        <v>PainoM30</v>
      </c>
      <c r="T37" s="391"/>
      <c r="U37" s="403"/>
      <c r="V37" s="404"/>
      <c r="W37" s="404"/>
      <c r="X37" s="372"/>
      <c r="Y37" s="372"/>
      <c r="Z37" s="372"/>
    </row>
    <row r="38" spans="1:26" ht="24.9" customHeight="1" x14ac:dyDescent="0.3">
      <c r="A38" s="397"/>
      <c r="B38" s="397"/>
      <c r="C38" s="398" t="str">
        <f>IF(B38="","",VLOOKUP(S38,Kilpailijat!$A$11:$E$2015,5,0))</f>
        <v/>
      </c>
      <c r="D38" s="398"/>
      <c r="E38" s="398"/>
      <c r="F38" s="398"/>
      <c r="G38" s="386"/>
      <c r="H38" s="387"/>
      <c r="I38" s="387"/>
      <c r="J38" s="387"/>
      <c r="K38" s="398"/>
      <c r="L38" s="397"/>
      <c r="M38" s="397"/>
      <c r="N38" s="397"/>
      <c r="O38" s="399" t="str">
        <f t="shared" si="0"/>
        <v/>
      </c>
      <c r="P38" s="398"/>
      <c r="Q38" s="397"/>
      <c r="R38" s="400" t="str">
        <f t="shared" si="1"/>
        <v/>
      </c>
      <c r="S38" s="390" t="str">
        <f t="shared" si="2"/>
        <v>PainoM30</v>
      </c>
      <c r="T38" s="401"/>
      <c r="U38" s="403"/>
      <c r="V38" s="404"/>
      <c r="W38" s="404"/>
      <c r="X38" s="372"/>
      <c r="Y38" s="372"/>
      <c r="Z38" s="372"/>
    </row>
    <row r="39" spans="1:26" ht="24.9" customHeight="1" x14ac:dyDescent="0.3">
      <c r="A39" s="384"/>
      <c r="B39" s="384"/>
      <c r="C39" s="385" t="str">
        <f>IF(B39="","",VLOOKUP(S39,Kilpailijat!$A$11:$E$2015,5,0))</f>
        <v/>
      </c>
      <c r="D39" s="385"/>
      <c r="E39" s="385"/>
      <c r="F39" s="385"/>
      <c r="G39" s="386"/>
      <c r="H39" s="387"/>
      <c r="I39" s="387"/>
      <c r="J39" s="387"/>
      <c r="K39" s="385"/>
      <c r="L39" s="384"/>
      <c r="M39" s="384"/>
      <c r="N39" s="384"/>
      <c r="O39" s="388" t="str">
        <f t="shared" ref="O39:O56" si="3">IF(N39="","",VLOOKUP(N39,$Y$7:$Z$11,2,0))</f>
        <v/>
      </c>
      <c r="P39" s="385"/>
      <c r="Q39" s="384"/>
      <c r="R39" s="389" t="str">
        <f t="shared" ref="R39:R56" si="4">IF(Q39="","",VLOOKUP(Q39,$V$7:$W$22,2,0))</f>
        <v/>
      </c>
      <c r="S39" s="390" t="str">
        <f t="shared" ref="S39:S56" si="5">$C$3&amp;$D$4&amp;B39</f>
        <v>PainoM30</v>
      </c>
      <c r="T39" s="391"/>
      <c r="U39" s="403"/>
      <c r="V39" s="404"/>
      <c r="W39" s="404"/>
      <c r="X39" s="372"/>
      <c r="Y39" s="372"/>
      <c r="Z39" s="372"/>
    </row>
    <row r="40" spans="1:26" ht="24.9" customHeight="1" x14ac:dyDescent="0.3">
      <c r="A40" s="397"/>
      <c r="B40" s="397"/>
      <c r="C40" s="398" t="str">
        <f>IF(B40="","",VLOOKUP(S40,Kilpailijat!$A$11:$E$2015,5,0))</f>
        <v/>
      </c>
      <c r="D40" s="398"/>
      <c r="E40" s="398"/>
      <c r="F40" s="398"/>
      <c r="G40" s="386"/>
      <c r="H40" s="387"/>
      <c r="I40" s="387"/>
      <c r="J40" s="387"/>
      <c r="K40" s="398"/>
      <c r="L40" s="397"/>
      <c r="M40" s="397"/>
      <c r="N40" s="397"/>
      <c r="O40" s="399" t="str">
        <f t="shared" si="3"/>
        <v/>
      </c>
      <c r="P40" s="398"/>
      <c r="Q40" s="397"/>
      <c r="R40" s="400" t="str">
        <f t="shared" si="4"/>
        <v/>
      </c>
      <c r="S40" s="390" t="str">
        <f t="shared" si="5"/>
        <v>PainoM30</v>
      </c>
      <c r="T40" s="401"/>
      <c r="U40" s="403"/>
      <c r="V40" s="404"/>
      <c r="W40" s="404"/>
      <c r="X40" s="372"/>
      <c r="Y40" s="372"/>
      <c r="Z40" s="372"/>
    </row>
    <row r="41" spans="1:26" ht="24.9" customHeight="1" x14ac:dyDescent="0.3">
      <c r="A41" s="384"/>
      <c r="B41" s="384"/>
      <c r="C41" s="385" t="str">
        <f>IF(B41="","",VLOOKUP(S41,Kilpailijat!$A$11:$E$2015,5,0))</f>
        <v/>
      </c>
      <c r="D41" s="385"/>
      <c r="E41" s="385"/>
      <c r="F41" s="385"/>
      <c r="G41" s="386"/>
      <c r="H41" s="387"/>
      <c r="I41" s="387"/>
      <c r="J41" s="387"/>
      <c r="K41" s="385"/>
      <c r="L41" s="384"/>
      <c r="M41" s="384"/>
      <c r="N41" s="384"/>
      <c r="O41" s="388" t="str">
        <f t="shared" si="3"/>
        <v/>
      </c>
      <c r="P41" s="385"/>
      <c r="Q41" s="384"/>
      <c r="R41" s="389" t="str">
        <f t="shared" si="4"/>
        <v/>
      </c>
      <c r="S41" s="390" t="str">
        <f t="shared" si="5"/>
        <v>PainoM30</v>
      </c>
      <c r="T41" s="391"/>
      <c r="U41" s="403"/>
      <c r="V41" s="404"/>
      <c r="W41" s="404"/>
      <c r="X41" s="372"/>
      <c r="Y41" s="372"/>
      <c r="Z41" s="372"/>
    </row>
    <row r="42" spans="1:26" ht="24.9" customHeight="1" x14ac:dyDescent="0.3">
      <c r="A42" s="397"/>
      <c r="B42" s="397"/>
      <c r="C42" s="398" t="str">
        <f>IF(B42="","",VLOOKUP(S42,Kilpailijat!$A$11:$E$2015,5,0))</f>
        <v/>
      </c>
      <c r="D42" s="398"/>
      <c r="E42" s="398"/>
      <c r="F42" s="398"/>
      <c r="G42" s="386"/>
      <c r="H42" s="387"/>
      <c r="I42" s="387"/>
      <c r="J42" s="387"/>
      <c r="K42" s="398"/>
      <c r="L42" s="397"/>
      <c r="M42" s="397"/>
      <c r="N42" s="397"/>
      <c r="O42" s="399" t="str">
        <f t="shared" si="3"/>
        <v/>
      </c>
      <c r="P42" s="398"/>
      <c r="Q42" s="397"/>
      <c r="R42" s="400" t="str">
        <f t="shared" si="4"/>
        <v/>
      </c>
      <c r="S42" s="390" t="str">
        <f t="shared" si="5"/>
        <v>PainoM30</v>
      </c>
      <c r="T42" s="401"/>
      <c r="U42" s="403"/>
      <c r="V42" s="404"/>
      <c r="W42" s="404"/>
      <c r="X42" s="372"/>
      <c r="Y42" s="372"/>
      <c r="Z42" s="372"/>
    </row>
    <row r="43" spans="1:26" ht="24.9" customHeight="1" x14ac:dyDescent="0.3">
      <c r="A43" s="384"/>
      <c r="B43" s="384"/>
      <c r="C43" s="385" t="str">
        <f>IF(B43="","",VLOOKUP(S43,Kilpailijat!$A$11:$E$2015,5,0))</f>
        <v/>
      </c>
      <c r="D43" s="385"/>
      <c r="E43" s="385"/>
      <c r="F43" s="385"/>
      <c r="G43" s="386"/>
      <c r="H43" s="387"/>
      <c r="I43" s="387"/>
      <c r="J43" s="387"/>
      <c r="K43" s="385"/>
      <c r="L43" s="384"/>
      <c r="M43" s="384"/>
      <c r="N43" s="384"/>
      <c r="O43" s="388" t="str">
        <f t="shared" si="3"/>
        <v/>
      </c>
      <c r="P43" s="385"/>
      <c r="Q43" s="384"/>
      <c r="R43" s="389" t="str">
        <f t="shared" si="4"/>
        <v/>
      </c>
      <c r="S43" s="390" t="str">
        <f t="shared" si="5"/>
        <v>PainoM30</v>
      </c>
      <c r="T43" s="391"/>
      <c r="U43" s="403"/>
      <c r="V43" s="404"/>
      <c r="W43" s="404"/>
      <c r="X43" s="372"/>
      <c r="Y43" s="372"/>
      <c r="Z43" s="372"/>
    </row>
    <row r="44" spans="1:26" ht="24.9" customHeight="1" x14ac:dyDescent="0.3">
      <c r="A44" s="397"/>
      <c r="B44" s="397"/>
      <c r="C44" s="398" t="str">
        <f>IF(B44="","",VLOOKUP(S44,Kilpailijat!$A$11:$E$2015,5,0))</f>
        <v/>
      </c>
      <c r="D44" s="398"/>
      <c r="E44" s="398"/>
      <c r="F44" s="398"/>
      <c r="G44" s="386"/>
      <c r="H44" s="387"/>
      <c r="I44" s="387"/>
      <c r="J44" s="387"/>
      <c r="K44" s="398"/>
      <c r="L44" s="397"/>
      <c r="M44" s="397"/>
      <c r="N44" s="397"/>
      <c r="O44" s="399" t="str">
        <f t="shared" si="3"/>
        <v/>
      </c>
      <c r="P44" s="398"/>
      <c r="Q44" s="397"/>
      <c r="R44" s="400" t="str">
        <f t="shared" si="4"/>
        <v/>
      </c>
      <c r="S44" s="390" t="str">
        <f t="shared" si="5"/>
        <v>PainoM30</v>
      </c>
      <c r="T44" s="401"/>
      <c r="U44" s="403"/>
      <c r="V44" s="404"/>
      <c r="W44" s="404"/>
      <c r="X44" s="372"/>
      <c r="Y44" s="372"/>
      <c r="Z44" s="372"/>
    </row>
    <row r="45" spans="1:26" ht="24.9" customHeight="1" x14ac:dyDescent="0.3">
      <c r="A45" s="384"/>
      <c r="B45" s="384"/>
      <c r="C45" s="385" t="str">
        <f>IF(B45="","",VLOOKUP(S45,Kilpailijat!$A$11:$E$2015,5,0))</f>
        <v/>
      </c>
      <c r="D45" s="385"/>
      <c r="E45" s="385"/>
      <c r="F45" s="385"/>
      <c r="G45" s="386"/>
      <c r="H45" s="387"/>
      <c r="I45" s="387"/>
      <c r="J45" s="387"/>
      <c r="K45" s="385"/>
      <c r="L45" s="384"/>
      <c r="M45" s="384"/>
      <c r="N45" s="384"/>
      <c r="O45" s="388" t="str">
        <f t="shared" si="3"/>
        <v/>
      </c>
      <c r="P45" s="385"/>
      <c r="Q45" s="384"/>
      <c r="R45" s="389" t="str">
        <f t="shared" si="4"/>
        <v/>
      </c>
      <c r="S45" s="390" t="str">
        <f t="shared" si="5"/>
        <v>PainoM30</v>
      </c>
      <c r="T45" s="391"/>
      <c r="U45" s="403"/>
      <c r="V45" s="404"/>
      <c r="W45" s="404"/>
      <c r="X45" s="372"/>
      <c r="Y45" s="372"/>
      <c r="Z45" s="372"/>
    </row>
    <row r="46" spans="1:26" ht="24.9" customHeight="1" x14ac:dyDescent="0.3">
      <c r="A46" s="397"/>
      <c r="B46" s="397"/>
      <c r="C46" s="398" t="str">
        <f>IF(B46="","",VLOOKUP(S46,Kilpailijat!$A$11:$E$2015,5,0))</f>
        <v/>
      </c>
      <c r="D46" s="398"/>
      <c r="E46" s="398"/>
      <c r="F46" s="398"/>
      <c r="G46" s="386"/>
      <c r="H46" s="387"/>
      <c r="I46" s="387"/>
      <c r="J46" s="387"/>
      <c r="K46" s="398"/>
      <c r="L46" s="397"/>
      <c r="M46" s="397"/>
      <c r="N46" s="397"/>
      <c r="O46" s="399" t="str">
        <f t="shared" si="3"/>
        <v/>
      </c>
      <c r="P46" s="398"/>
      <c r="Q46" s="397"/>
      <c r="R46" s="400" t="str">
        <f t="shared" si="4"/>
        <v/>
      </c>
      <c r="S46" s="390" t="str">
        <f t="shared" si="5"/>
        <v>PainoM30</v>
      </c>
      <c r="T46" s="401"/>
      <c r="U46" s="403"/>
      <c r="V46" s="404"/>
      <c r="W46" s="404"/>
      <c r="X46" s="372"/>
      <c r="Y46" s="372"/>
      <c r="Z46" s="372"/>
    </row>
    <row r="47" spans="1:26" ht="24.9" customHeight="1" x14ac:dyDescent="0.3">
      <c r="A47" s="384"/>
      <c r="B47" s="384"/>
      <c r="C47" s="385" t="str">
        <f>IF(B47="","",VLOOKUP(S47,Kilpailijat!$A$11:$E$2015,5,0))</f>
        <v/>
      </c>
      <c r="D47" s="385"/>
      <c r="E47" s="385"/>
      <c r="F47" s="385"/>
      <c r="G47" s="386"/>
      <c r="H47" s="387"/>
      <c r="I47" s="387"/>
      <c r="J47" s="387"/>
      <c r="K47" s="385"/>
      <c r="L47" s="384"/>
      <c r="M47" s="384"/>
      <c r="N47" s="384"/>
      <c r="O47" s="388" t="str">
        <f t="shared" si="3"/>
        <v/>
      </c>
      <c r="P47" s="385"/>
      <c r="Q47" s="384"/>
      <c r="R47" s="389" t="str">
        <f t="shared" si="4"/>
        <v/>
      </c>
      <c r="S47" s="390" t="str">
        <f t="shared" si="5"/>
        <v>PainoM30</v>
      </c>
      <c r="T47" s="391"/>
      <c r="U47" s="403"/>
      <c r="V47" s="404"/>
      <c r="W47" s="404"/>
      <c r="X47" s="372"/>
      <c r="Y47" s="372"/>
      <c r="Z47" s="372"/>
    </row>
    <row r="48" spans="1:26" ht="24.9" customHeight="1" x14ac:dyDescent="0.3">
      <c r="A48" s="397"/>
      <c r="B48" s="397"/>
      <c r="C48" s="398" t="str">
        <f>IF(B48="","",VLOOKUP(S48,Kilpailijat!$A$11:$E$2015,5,0))</f>
        <v/>
      </c>
      <c r="D48" s="398"/>
      <c r="E48" s="398"/>
      <c r="F48" s="398"/>
      <c r="G48" s="386"/>
      <c r="H48" s="387"/>
      <c r="I48" s="387"/>
      <c r="J48" s="387"/>
      <c r="K48" s="398"/>
      <c r="L48" s="397"/>
      <c r="M48" s="397"/>
      <c r="N48" s="397"/>
      <c r="O48" s="399" t="str">
        <f t="shared" si="3"/>
        <v/>
      </c>
      <c r="P48" s="398"/>
      <c r="Q48" s="397"/>
      <c r="R48" s="400" t="str">
        <f t="shared" si="4"/>
        <v/>
      </c>
      <c r="S48" s="390" t="str">
        <f t="shared" si="5"/>
        <v>PainoM30</v>
      </c>
      <c r="T48" s="401"/>
      <c r="U48" s="403"/>
      <c r="V48" s="404"/>
      <c r="W48" s="404"/>
      <c r="X48" s="372"/>
      <c r="Y48" s="372"/>
      <c r="Z48" s="372"/>
    </row>
    <row r="49" spans="1:26" ht="24.9" customHeight="1" x14ac:dyDescent="0.3">
      <c r="A49" s="384"/>
      <c r="B49" s="384"/>
      <c r="C49" s="385" t="str">
        <f>IF(B49="","",VLOOKUP(S49,Kilpailijat!$A$11:$E$2015,5,0))</f>
        <v/>
      </c>
      <c r="D49" s="385"/>
      <c r="E49" s="385"/>
      <c r="F49" s="385"/>
      <c r="G49" s="386"/>
      <c r="H49" s="387"/>
      <c r="I49" s="387"/>
      <c r="J49" s="387"/>
      <c r="K49" s="385"/>
      <c r="L49" s="384"/>
      <c r="M49" s="384"/>
      <c r="N49" s="384"/>
      <c r="O49" s="388" t="str">
        <f t="shared" si="3"/>
        <v/>
      </c>
      <c r="P49" s="385"/>
      <c r="Q49" s="384"/>
      <c r="R49" s="389" t="str">
        <f t="shared" si="4"/>
        <v/>
      </c>
      <c r="S49" s="390" t="str">
        <f t="shared" si="5"/>
        <v>PainoM30</v>
      </c>
      <c r="T49" s="391"/>
      <c r="U49" s="403"/>
      <c r="V49" s="404"/>
      <c r="W49" s="404"/>
      <c r="X49" s="372"/>
      <c r="Y49" s="372"/>
      <c r="Z49" s="372"/>
    </row>
    <row r="50" spans="1:26" ht="24.9" customHeight="1" x14ac:dyDescent="0.3">
      <c r="A50" s="397"/>
      <c r="B50" s="397"/>
      <c r="C50" s="398" t="str">
        <f>IF(B50="","",VLOOKUP(S50,Kilpailijat!$A$11:$E$2015,5,0))</f>
        <v/>
      </c>
      <c r="D50" s="398"/>
      <c r="E50" s="398"/>
      <c r="F50" s="398"/>
      <c r="G50" s="386"/>
      <c r="H50" s="387"/>
      <c r="I50" s="387"/>
      <c r="J50" s="387"/>
      <c r="K50" s="398"/>
      <c r="L50" s="397"/>
      <c r="M50" s="397"/>
      <c r="N50" s="397"/>
      <c r="O50" s="399" t="str">
        <f t="shared" si="3"/>
        <v/>
      </c>
      <c r="P50" s="398"/>
      <c r="Q50" s="397"/>
      <c r="R50" s="400" t="str">
        <f t="shared" si="4"/>
        <v/>
      </c>
      <c r="S50" s="390" t="str">
        <f t="shared" si="5"/>
        <v>PainoM30</v>
      </c>
      <c r="T50" s="401"/>
      <c r="U50" s="403"/>
      <c r="V50" s="404"/>
      <c r="W50" s="404"/>
      <c r="X50" s="372"/>
      <c r="Y50" s="372"/>
      <c r="Z50" s="372"/>
    </row>
    <row r="51" spans="1:26" ht="24.9" customHeight="1" x14ac:dyDescent="0.3">
      <c r="A51" s="384"/>
      <c r="B51" s="384"/>
      <c r="C51" s="385" t="str">
        <f>IF(B51="","",VLOOKUP(S51,Kilpailijat!$A$11:$E$2015,5,0))</f>
        <v/>
      </c>
      <c r="D51" s="385"/>
      <c r="E51" s="385"/>
      <c r="F51" s="385"/>
      <c r="G51" s="386"/>
      <c r="H51" s="387"/>
      <c r="I51" s="387"/>
      <c r="J51" s="387"/>
      <c r="K51" s="385"/>
      <c r="L51" s="384"/>
      <c r="M51" s="384"/>
      <c r="N51" s="384"/>
      <c r="O51" s="388" t="str">
        <f t="shared" si="3"/>
        <v/>
      </c>
      <c r="P51" s="385"/>
      <c r="Q51" s="384"/>
      <c r="R51" s="389" t="str">
        <f t="shared" si="4"/>
        <v/>
      </c>
      <c r="S51" s="390" t="str">
        <f t="shared" si="5"/>
        <v>PainoM30</v>
      </c>
      <c r="T51" s="391"/>
      <c r="U51" s="403"/>
      <c r="V51" s="404"/>
      <c r="W51" s="404"/>
      <c r="X51" s="372"/>
      <c r="Y51" s="372"/>
      <c r="Z51" s="372"/>
    </row>
    <row r="52" spans="1:26" ht="24.9" customHeight="1" x14ac:dyDescent="0.3">
      <c r="A52" s="397"/>
      <c r="B52" s="397"/>
      <c r="C52" s="398" t="str">
        <f>IF(B52="","",VLOOKUP(S52,Kilpailijat!$A$11:$E$2015,5,0))</f>
        <v/>
      </c>
      <c r="D52" s="398"/>
      <c r="E52" s="398"/>
      <c r="F52" s="398"/>
      <c r="G52" s="386"/>
      <c r="H52" s="387"/>
      <c r="I52" s="387"/>
      <c r="J52" s="387"/>
      <c r="K52" s="398"/>
      <c r="L52" s="397"/>
      <c r="M52" s="397"/>
      <c r="N52" s="397"/>
      <c r="O52" s="399" t="str">
        <f t="shared" si="3"/>
        <v/>
      </c>
      <c r="P52" s="398"/>
      <c r="Q52" s="397"/>
      <c r="R52" s="400" t="str">
        <f t="shared" si="4"/>
        <v/>
      </c>
      <c r="S52" s="390" t="str">
        <f t="shared" si="5"/>
        <v>PainoM30</v>
      </c>
      <c r="T52" s="401"/>
      <c r="U52" s="403"/>
      <c r="V52" s="404"/>
      <c r="W52" s="404"/>
      <c r="X52" s="372"/>
      <c r="Y52" s="372"/>
      <c r="Z52" s="372"/>
    </row>
    <row r="53" spans="1:26" ht="24.9" customHeight="1" x14ac:dyDescent="0.3">
      <c r="A53" s="384"/>
      <c r="B53" s="384"/>
      <c r="C53" s="385" t="str">
        <f>IF(B53="","",VLOOKUP(S53,Kilpailijat!$A$11:$E$2015,5,0))</f>
        <v/>
      </c>
      <c r="D53" s="385"/>
      <c r="E53" s="385"/>
      <c r="F53" s="385"/>
      <c r="G53" s="386"/>
      <c r="H53" s="387"/>
      <c r="I53" s="387"/>
      <c r="J53" s="387"/>
      <c r="K53" s="385"/>
      <c r="L53" s="384"/>
      <c r="M53" s="384"/>
      <c r="N53" s="384"/>
      <c r="O53" s="388" t="str">
        <f t="shared" si="3"/>
        <v/>
      </c>
      <c r="P53" s="385"/>
      <c r="Q53" s="384"/>
      <c r="R53" s="389" t="str">
        <f t="shared" si="4"/>
        <v/>
      </c>
      <c r="S53" s="390" t="str">
        <f t="shared" si="5"/>
        <v>PainoM30</v>
      </c>
      <c r="T53" s="391"/>
      <c r="U53" s="403"/>
      <c r="V53" s="404"/>
      <c r="W53" s="404"/>
      <c r="X53" s="372"/>
    </row>
    <row r="54" spans="1:26" ht="24.9" customHeight="1" x14ac:dyDescent="0.3">
      <c r="A54" s="397"/>
      <c r="B54" s="397"/>
      <c r="C54" s="398" t="str">
        <f>IF(B54="","",VLOOKUP(S54,Kilpailijat!$A$11:$E$2015,5,0))</f>
        <v/>
      </c>
      <c r="D54" s="398"/>
      <c r="E54" s="398"/>
      <c r="F54" s="398"/>
      <c r="G54" s="386"/>
      <c r="H54" s="387"/>
      <c r="I54" s="387"/>
      <c r="J54" s="387"/>
      <c r="K54" s="398"/>
      <c r="L54" s="397"/>
      <c r="M54" s="397"/>
      <c r="N54" s="397"/>
      <c r="O54" s="399" t="str">
        <f t="shared" si="3"/>
        <v/>
      </c>
      <c r="P54" s="398"/>
      <c r="Q54" s="397"/>
      <c r="R54" s="400" t="str">
        <f t="shared" si="4"/>
        <v/>
      </c>
      <c r="S54" s="390" t="str">
        <f t="shared" si="5"/>
        <v>PainoM30</v>
      </c>
      <c r="T54" s="401"/>
      <c r="U54" s="403"/>
      <c r="V54" s="404"/>
      <c r="W54" s="404"/>
      <c r="X54" s="372"/>
    </row>
    <row r="55" spans="1:26" ht="24.9" customHeight="1" x14ac:dyDescent="0.3">
      <c r="A55" s="384"/>
      <c r="B55" s="384"/>
      <c r="C55" s="385" t="str">
        <f>IF(B55="","",VLOOKUP(S55,Kilpailijat!$A$11:$E$2015,5,0))</f>
        <v/>
      </c>
      <c r="D55" s="385"/>
      <c r="E55" s="385"/>
      <c r="F55" s="385"/>
      <c r="G55" s="386"/>
      <c r="H55" s="387"/>
      <c r="I55" s="387"/>
      <c r="J55" s="387"/>
      <c r="K55" s="385"/>
      <c r="L55" s="384"/>
      <c r="M55" s="384"/>
      <c r="N55" s="384"/>
      <c r="O55" s="388" t="str">
        <f t="shared" si="3"/>
        <v/>
      </c>
      <c r="P55" s="385"/>
      <c r="Q55" s="384"/>
      <c r="R55" s="389" t="str">
        <f t="shared" si="4"/>
        <v/>
      </c>
      <c r="S55" s="390" t="str">
        <f t="shared" si="5"/>
        <v>PainoM30</v>
      </c>
      <c r="T55" s="391"/>
      <c r="U55" s="403"/>
      <c r="V55" s="404"/>
      <c r="W55" s="404"/>
      <c r="X55" s="372"/>
    </row>
    <row r="56" spans="1:26" ht="24.9" customHeight="1" x14ac:dyDescent="0.3">
      <c r="A56" s="405"/>
      <c r="B56" s="405"/>
      <c r="C56" s="406" t="str">
        <f>IF(B56="","",VLOOKUP(S56,Kilpailijat!$A$11:$E$2015,5,0))</f>
        <v/>
      </c>
      <c r="D56" s="406"/>
      <c r="E56" s="406"/>
      <c r="F56" s="406"/>
      <c r="G56" s="407"/>
      <c r="H56" s="408"/>
      <c r="I56" s="408"/>
      <c r="J56" s="387"/>
      <c r="K56" s="406"/>
      <c r="L56" s="405"/>
      <c r="M56" s="405"/>
      <c r="N56" s="405"/>
      <c r="O56" s="409" t="str">
        <f t="shared" si="3"/>
        <v/>
      </c>
      <c r="P56" s="406"/>
      <c r="Q56" s="405"/>
      <c r="R56" s="410" t="str">
        <f t="shared" si="4"/>
        <v/>
      </c>
      <c r="S56" s="411" t="str">
        <f t="shared" si="5"/>
        <v>PainoM30</v>
      </c>
      <c r="T56" s="412"/>
    </row>
    <row r="57" spans="1:26" ht="24.9" customHeight="1" x14ac:dyDescent="0.3">
      <c r="A57" s="384"/>
      <c r="B57" s="384"/>
      <c r="C57" s="385" t="str">
        <f>IF(B57="","",VLOOKUP(S57,Kilpailijat!$A$11:$E$2015,5,0))</f>
        <v/>
      </c>
      <c r="D57" s="385"/>
      <c r="E57" s="385"/>
      <c r="F57" s="385"/>
      <c r="G57" s="386"/>
      <c r="H57" s="387"/>
      <c r="I57" s="387"/>
      <c r="J57" s="387"/>
      <c r="K57" s="385"/>
      <c r="L57" s="384"/>
      <c r="M57" s="384"/>
      <c r="N57" s="384"/>
      <c r="O57" s="388" t="str">
        <f t="shared" ref="O57:O106" si="6">IF(N57="","",VLOOKUP(N57,$Y$7:$Z$11,2,0))</f>
        <v/>
      </c>
      <c r="P57" s="385"/>
      <c r="Q57" s="384"/>
      <c r="R57" s="389" t="str">
        <f t="shared" ref="R57:R106" si="7">IF(Q57="","",VLOOKUP(Q57,$V$7:$W$22,2,0))</f>
        <v/>
      </c>
      <c r="S57" s="390" t="str">
        <f t="shared" ref="S57:S106" si="8">$C$3&amp;$D$4&amp;B57</f>
        <v>PainoM30</v>
      </c>
      <c r="T57" s="391"/>
      <c r="U57" s="403"/>
      <c r="V57" s="404"/>
      <c r="W57" s="404"/>
      <c r="X57" s="372"/>
    </row>
    <row r="58" spans="1:26" ht="24.9" customHeight="1" x14ac:dyDescent="0.3">
      <c r="A58" s="405"/>
      <c r="B58" s="405"/>
      <c r="C58" s="406" t="str">
        <f>IF(B58="","",VLOOKUP(S58,Kilpailijat!$A$11:$E$2015,5,0))</f>
        <v/>
      </c>
      <c r="D58" s="406"/>
      <c r="E58" s="406"/>
      <c r="F58" s="406"/>
      <c r="G58" s="407"/>
      <c r="H58" s="408"/>
      <c r="I58" s="408"/>
      <c r="J58" s="387"/>
      <c r="K58" s="406"/>
      <c r="L58" s="405"/>
      <c r="M58" s="405"/>
      <c r="N58" s="405"/>
      <c r="O58" s="409" t="str">
        <f t="shared" si="6"/>
        <v/>
      </c>
      <c r="P58" s="406"/>
      <c r="Q58" s="405"/>
      <c r="R58" s="410" t="str">
        <f t="shared" si="7"/>
        <v/>
      </c>
      <c r="S58" s="411" t="str">
        <f t="shared" si="8"/>
        <v>PainoM30</v>
      </c>
      <c r="T58" s="412"/>
    </row>
    <row r="59" spans="1:26" ht="24.9" customHeight="1" x14ac:dyDescent="0.3">
      <c r="A59" s="384"/>
      <c r="B59" s="384"/>
      <c r="C59" s="385" t="str">
        <f>IF(B59="","",VLOOKUP(S59,Kilpailijat!$A$11:$E$2015,5,0))</f>
        <v/>
      </c>
      <c r="D59" s="385"/>
      <c r="E59" s="385"/>
      <c r="F59" s="385"/>
      <c r="G59" s="386"/>
      <c r="H59" s="387"/>
      <c r="I59" s="387"/>
      <c r="J59" s="387"/>
      <c r="K59" s="385"/>
      <c r="L59" s="384"/>
      <c r="M59" s="384"/>
      <c r="N59" s="384"/>
      <c r="O59" s="388" t="str">
        <f t="shared" si="6"/>
        <v/>
      </c>
      <c r="P59" s="385"/>
      <c r="Q59" s="384"/>
      <c r="R59" s="389" t="str">
        <f t="shared" si="7"/>
        <v/>
      </c>
      <c r="S59" s="390" t="str">
        <f t="shared" si="8"/>
        <v>PainoM30</v>
      </c>
      <c r="T59" s="391"/>
      <c r="U59" s="403"/>
      <c r="V59" s="404"/>
      <c r="W59" s="404"/>
      <c r="X59" s="372"/>
    </row>
    <row r="60" spans="1:26" ht="24.9" customHeight="1" x14ac:dyDescent="0.3">
      <c r="A60" s="405"/>
      <c r="B60" s="405"/>
      <c r="C60" s="406" t="str">
        <f>IF(B60="","",VLOOKUP(S60,Kilpailijat!$A$11:$E$2015,5,0))</f>
        <v/>
      </c>
      <c r="D60" s="406"/>
      <c r="E60" s="406"/>
      <c r="F60" s="406"/>
      <c r="G60" s="407"/>
      <c r="H60" s="408"/>
      <c r="I60" s="408"/>
      <c r="J60" s="387"/>
      <c r="K60" s="406"/>
      <c r="L60" s="405"/>
      <c r="M60" s="405"/>
      <c r="N60" s="405"/>
      <c r="O60" s="409" t="str">
        <f t="shared" si="6"/>
        <v/>
      </c>
      <c r="P60" s="406"/>
      <c r="Q60" s="405"/>
      <c r="R60" s="410" t="str">
        <f t="shared" si="7"/>
        <v/>
      </c>
      <c r="S60" s="411" t="str">
        <f t="shared" si="8"/>
        <v>PainoM30</v>
      </c>
      <c r="T60" s="412"/>
    </row>
    <row r="61" spans="1:26" ht="24.9" customHeight="1" x14ac:dyDescent="0.3">
      <c r="A61" s="384"/>
      <c r="B61" s="384"/>
      <c r="C61" s="385" t="str">
        <f>IF(B61="","",VLOOKUP(S61,Kilpailijat!$A$11:$E$2015,5,0))</f>
        <v/>
      </c>
      <c r="D61" s="385"/>
      <c r="E61" s="385"/>
      <c r="F61" s="385"/>
      <c r="G61" s="386"/>
      <c r="H61" s="387"/>
      <c r="I61" s="387"/>
      <c r="J61" s="387"/>
      <c r="K61" s="385"/>
      <c r="L61" s="384"/>
      <c r="M61" s="384"/>
      <c r="N61" s="384"/>
      <c r="O61" s="388" t="str">
        <f t="shared" si="6"/>
        <v/>
      </c>
      <c r="P61" s="385"/>
      <c r="Q61" s="384"/>
      <c r="R61" s="389" t="str">
        <f t="shared" si="7"/>
        <v/>
      </c>
      <c r="S61" s="390" t="str">
        <f t="shared" si="8"/>
        <v>PainoM30</v>
      </c>
      <c r="T61" s="391"/>
      <c r="U61" s="403"/>
      <c r="V61" s="404"/>
      <c r="W61" s="404"/>
      <c r="X61" s="372"/>
    </row>
    <row r="62" spans="1:26" ht="24.9" customHeight="1" x14ac:dyDescent="0.3">
      <c r="A62" s="405"/>
      <c r="B62" s="405"/>
      <c r="C62" s="406" t="str">
        <f>IF(B62="","",VLOOKUP(S62,Kilpailijat!$A$11:$E$2015,5,0))</f>
        <v/>
      </c>
      <c r="D62" s="406"/>
      <c r="E62" s="406"/>
      <c r="F62" s="406"/>
      <c r="G62" s="407"/>
      <c r="H62" s="408"/>
      <c r="I62" s="408"/>
      <c r="J62" s="387"/>
      <c r="K62" s="406"/>
      <c r="L62" s="405"/>
      <c r="M62" s="405"/>
      <c r="N62" s="405"/>
      <c r="O62" s="409" t="str">
        <f t="shared" si="6"/>
        <v/>
      </c>
      <c r="P62" s="406"/>
      <c r="Q62" s="405"/>
      <c r="R62" s="410" t="str">
        <f t="shared" si="7"/>
        <v/>
      </c>
      <c r="S62" s="411" t="str">
        <f t="shared" si="8"/>
        <v>PainoM30</v>
      </c>
      <c r="T62" s="412"/>
    </row>
    <row r="63" spans="1:26" ht="24.9" customHeight="1" x14ac:dyDescent="0.3">
      <c r="A63" s="384"/>
      <c r="B63" s="384"/>
      <c r="C63" s="385" t="str">
        <f>IF(B63="","",VLOOKUP(S63,Kilpailijat!$A$11:$E$2015,5,0))</f>
        <v/>
      </c>
      <c r="D63" s="385"/>
      <c r="E63" s="385"/>
      <c r="F63" s="385"/>
      <c r="G63" s="386"/>
      <c r="H63" s="387"/>
      <c r="I63" s="387"/>
      <c r="J63" s="387"/>
      <c r="K63" s="385"/>
      <c r="L63" s="384"/>
      <c r="M63" s="384"/>
      <c r="N63" s="384"/>
      <c r="O63" s="388" t="str">
        <f t="shared" si="6"/>
        <v/>
      </c>
      <c r="P63" s="385"/>
      <c r="Q63" s="384"/>
      <c r="R63" s="389" t="str">
        <f t="shared" si="7"/>
        <v/>
      </c>
      <c r="S63" s="390" t="str">
        <f t="shared" si="8"/>
        <v>PainoM30</v>
      </c>
      <c r="T63" s="391"/>
      <c r="U63" s="403"/>
      <c r="V63" s="404"/>
      <c r="W63" s="404"/>
      <c r="X63" s="372"/>
    </row>
    <row r="64" spans="1:26" ht="24.9" customHeight="1" x14ac:dyDescent="0.3">
      <c r="A64" s="405"/>
      <c r="B64" s="405"/>
      <c r="C64" s="406" t="str">
        <f>IF(B64="","",VLOOKUP(S64,Kilpailijat!$A$11:$E$2015,5,0))</f>
        <v/>
      </c>
      <c r="D64" s="406"/>
      <c r="E64" s="406"/>
      <c r="F64" s="406"/>
      <c r="G64" s="407"/>
      <c r="H64" s="408"/>
      <c r="I64" s="408"/>
      <c r="J64" s="387"/>
      <c r="K64" s="406"/>
      <c r="L64" s="405"/>
      <c r="M64" s="405"/>
      <c r="N64" s="405"/>
      <c r="O64" s="409" t="str">
        <f t="shared" si="6"/>
        <v/>
      </c>
      <c r="P64" s="406"/>
      <c r="Q64" s="405"/>
      <c r="R64" s="410" t="str">
        <f t="shared" si="7"/>
        <v/>
      </c>
      <c r="S64" s="411" t="str">
        <f t="shared" si="8"/>
        <v>PainoM30</v>
      </c>
      <c r="T64" s="412"/>
    </row>
    <row r="65" spans="1:24" ht="24.9" customHeight="1" x14ac:dyDescent="0.3">
      <c r="A65" s="384"/>
      <c r="B65" s="384"/>
      <c r="C65" s="385" t="str">
        <f>IF(B65="","",VLOOKUP(S65,Kilpailijat!$A$11:$E$2015,5,0))</f>
        <v/>
      </c>
      <c r="D65" s="385"/>
      <c r="E65" s="385"/>
      <c r="F65" s="385"/>
      <c r="G65" s="386"/>
      <c r="H65" s="387"/>
      <c r="I65" s="387"/>
      <c r="J65" s="387"/>
      <c r="K65" s="385"/>
      <c r="L65" s="384"/>
      <c r="M65" s="384"/>
      <c r="N65" s="384"/>
      <c r="O65" s="388" t="str">
        <f t="shared" si="6"/>
        <v/>
      </c>
      <c r="P65" s="385"/>
      <c r="Q65" s="384"/>
      <c r="R65" s="389" t="str">
        <f t="shared" si="7"/>
        <v/>
      </c>
      <c r="S65" s="390" t="str">
        <f t="shared" si="8"/>
        <v>PainoM30</v>
      </c>
      <c r="T65" s="391"/>
      <c r="U65" s="403"/>
      <c r="V65" s="404"/>
      <c r="W65" s="404"/>
      <c r="X65" s="372"/>
    </row>
    <row r="66" spans="1:24" ht="24.9" customHeight="1" x14ac:dyDescent="0.3">
      <c r="A66" s="405"/>
      <c r="B66" s="405"/>
      <c r="C66" s="406" t="str">
        <f>IF(B66="","",VLOOKUP(S66,Kilpailijat!$A$11:$E$2015,5,0))</f>
        <v/>
      </c>
      <c r="D66" s="406"/>
      <c r="E66" s="406"/>
      <c r="F66" s="406"/>
      <c r="G66" s="407"/>
      <c r="H66" s="408"/>
      <c r="I66" s="408"/>
      <c r="J66" s="387"/>
      <c r="K66" s="406"/>
      <c r="L66" s="405"/>
      <c r="M66" s="405"/>
      <c r="N66" s="405"/>
      <c r="O66" s="409" t="str">
        <f t="shared" si="6"/>
        <v/>
      </c>
      <c r="P66" s="406"/>
      <c r="Q66" s="405"/>
      <c r="R66" s="410" t="str">
        <f t="shared" si="7"/>
        <v/>
      </c>
      <c r="S66" s="411" t="str">
        <f t="shared" si="8"/>
        <v>PainoM30</v>
      </c>
      <c r="T66" s="412"/>
    </row>
    <row r="67" spans="1:24" ht="24.9" customHeight="1" x14ac:dyDescent="0.3">
      <c r="A67" s="384"/>
      <c r="B67" s="384"/>
      <c r="C67" s="385" t="str">
        <f>IF(B67="","",VLOOKUP(S67,Kilpailijat!$A$11:$E$2015,5,0))</f>
        <v/>
      </c>
      <c r="D67" s="385"/>
      <c r="E67" s="385"/>
      <c r="F67" s="385"/>
      <c r="G67" s="386"/>
      <c r="H67" s="387"/>
      <c r="I67" s="387"/>
      <c r="J67" s="387"/>
      <c r="K67" s="385"/>
      <c r="L67" s="384"/>
      <c r="M67" s="384"/>
      <c r="N67" s="384"/>
      <c r="O67" s="388" t="str">
        <f t="shared" si="6"/>
        <v/>
      </c>
      <c r="P67" s="385"/>
      <c r="Q67" s="384"/>
      <c r="R67" s="389" t="str">
        <f t="shared" si="7"/>
        <v/>
      </c>
      <c r="S67" s="390" t="str">
        <f t="shared" si="8"/>
        <v>PainoM30</v>
      </c>
      <c r="T67" s="391"/>
      <c r="U67" s="403"/>
      <c r="V67" s="404"/>
      <c r="W67" s="404"/>
      <c r="X67" s="372"/>
    </row>
    <row r="68" spans="1:24" ht="24.9" customHeight="1" x14ac:dyDescent="0.3">
      <c r="A68" s="405"/>
      <c r="B68" s="405"/>
      <c r="C68" s="406" t="str">
        <f>IF(B68="","",VLOOKUP(S68,Kilpailijat!$A$11:$E$2015,5,0))</f>
        <v/>
      </c>
      <c r="D68" s="406"/>
      <c r="E68" s="406"/>
      <c r="F68" s="406"/>
      <c r="G68" s="407"/>
      <c r="H68" s="408"/>
      <c r="I68" s="408"/>
      <c r="J68" s="387"/>
      <c r="K68" s="406"/>
      <c r="L68" s="405"/>
      <c r="M68" s="405"/>
      <c r="N68" s="405"/>
      <c r="O68" s="409" t="str">
        <f t="shared" si="6"/>
        <v/>
      </c>
      <c r="P68" s="406"/>
      <c r="Q68" s="405"/>
      <c r="R68" s="410" t="str">
        <f t="shared" si="7"/>
        <v/>
      </c>
      <c r="S68" s="411" t="str">
        <f t="shared" si="8"/>
        <v>PainoM30</v>
      </c>
      <c r="T68" s="412"/>
    </row>
    <row r="69" spans="1:24" ht="24.9" customHeight="1" x14ac:dyDescent="0.3">
      <c r="A69" s="384"/>
      <c r="B69" s="384"/>
      <c r="C69" s="385" t="str">
        <f>IF(B69="","",VLOOKUP(S69,Kilpailijat!$A$11:$E$2015,5,0))</f>
        <v/>
      </c>
      <c r="D69" s="385"/>
      <c r="E69" s="385"/>
      <c r="F69" s="385"/>
      <c r="G69" s="386"/>
      <c r="H69" s="387"/>
      <c r="I69" s="387"/>
      <c r="J69" s="387"/>
      <c r="K69" s="385"/>
      <c r="L69" s="384"/>
      <c r="M69" s="384"/>
      <c r="N69" s="384"/>
      <c r="O69" s="388" t="str">
        <f t="shared" si="6"/>
        <v/>
      </c>
      <c r="P69" s="385"/>
      <c r="Q69" s="384"/>
      <c r="R69" s="389" t="str">
        <f t="shared" si="7"/>
        <v/>
      </c>
      <c r="S69" s="390" t="str">
        <f t="shared" si="8"/>
        <v>PainoM30</v>
      </c>
      <c r="T69" s="391"/>
      <c r="U69" s="403"/>
      <c r="V69" s="404"/>
      <c r="W69" s="404"/>
      <c r="X69" s="372"/>
    </row>
    <row r="70" spans="1:24" ht="24.9" customHeight="1" x14ac:dyDescent="0.3">
      <c r="A70" s="405"/>
      <c r="B70" s="405"/>
      <c r="C70" s="406" t="str">
        <f>IF(B70="","",VLOOKUP(S70,Kilpailijat!$A$11:$E$2015,5,0))</f>
        <v/>
      </c>
      <c r="D70" s="406"/>
      <c r="E70" s="406"/>
      <c r="F70" s="406"/>
      <c r="G70" s="407"/>
      <c r="H70" s="408"/>
      <c r="I70" s="408"/>
      <c r="J70" s="387"/>
      <c r="K70" s="406"/>
      <c r="L70" s="405"/>
      <c r="M70" s="405"/>
      <c r="N70" s="405"/>
      <c r="O70" s="409" t="str">
        <f t="shared" si="6"/>
        <v/>
      </c>
      <c r="P70" s="406"/>
      <c r="Q70" s="405"/>
      <c r="R70" s="410" t="str">
        <f t="shared" si="7"/>
        <v/>
      </c>
      <c r="S70" s="411" t="str">
        <f t="shared" si="8"/>
        <v>PainoM30</v>
      </c>
      <c r="T70" s="412"/>
    </row>
    <row r="71" spans="1:24" ht="24.9" customHeight="1" x14ac:dyDescent="0.3">
      <c r="A71" s="384"/>
      <c r="B71" s="384"/>
      <c r="C71" s="385" t="str">
        <f>IF(B71="","",VLOOKUP(S71,Kilpailijat!$A$11:$E$2015,5,0))</f>
        <v/>
      </c>
      <c r="D71" s="385"/>
      <c r="E71" s="385"/>
      <c r="F71" s="385"/>
      <c r="G71" s="386"/>
      <c r="H71" s="387"/>
      <c r="I71" s="387"/>
      <c r="J71" s="387"/>
      <c r="K71" s="385"/>
      <c r="L71" s="384"/>
      <c r="M71" s="384"/>
      <c r="N71" s="384"/>
      <c r="O71" s="388" t="str">
        <f t="shared" si="6"/>
        <v/>
      </c>
      <c r="P71" s="385"/>
      <c r="Q71" s="384"/>
      <c r="R71" s="389" t="str">
        <f t="shared" si="7"/>
        <v/>
      </c>
      <c r="S71" s="390" t="str">
        <f t="shared" si="8"/>
        <v>PainoM30</v>
      </c>
      <c r="T71" s="391"/>
      <c r="U71" s="403"/>
      <c r="V71" s="404"/>
      <c r="W71" s="404"/>
      <c r="X71" s="372"/>
    </row>
    <row r="72" spans="1:24" ht="24.9" customHeight="1" x14ac:dyDescent="0.3">
      <c r="A72" s="405"/>
      <c r="B72" s="405"/>
      <c r="C72" s="406" t="str">
        <f>IF(B72="","",VLOOKUP(S72,Kilpailijat!$A$11:$E$2015,5,0))</f>
        <v/>
      </c>
      <c r="D72" s="406"/>
      <c r="E72" s="406"/>
      <c r="F72" s="406"/>
      <c r="G72" s="407"/>
      <c r="H72" s="408"/>
      <c r="I72" s="408"/>
      <c r="J72" s="387"/>
      <c r="K72" s="406"/>
      <c r="L72" s="405"/>
      <c r="M72" s="405"/>
      <c r="N72" s="405"/>
      <c r="O72" s="409" t="str">
        <f t="shared" si="6"/>
        <v/>
      </c>
      <c r="P72" s="406"/>
      <c r="Q72" s="405"/>
      <c r="R72" s="410" t="str">
        <f t="shared" si="7"/>
        <v/>
      </c>
      <c r="S72" s="411" t="str">
        <f t="shared" si="8"/>
        <v>PainoM30</v>
      </c>
      <c r="T72" s="412"/>
    </row>
    <row r="73" spans="1:24" ht="24.9" customHeight="1" x14ac:dyDescent="0.3">
      <c r="A73" s="384"/>
      <c r="B73" s="384"/>
      <c r="C73" s="385" t="str">
        <f>IF(B73="","",VLOOKUP(S73,Kilpailijat!$A$11:$E$2015,5,0))</f>
        <v/>
      </c>
      <c r="D73" s="385"/>
      <c r="E73" s="385"/>
      <c r="F73" s="385"/>
      <c r="G73" s="386"/>
      <c r="H73" s="387"/>
      <c r="I73" s="387"/>
      <c r="J73" s="387"/>
      <c r="K73" s="385"/>
      <c r="L73" s="384"/>
      <c r="M73" s="384"/>
      <c r="N73" s="384"/>
      <c r="O73" s="388" t="str">
        <f t="shared" si="6"/>
        <v/>
      </c>
      <c r="P73" s="385"/>
      <c r="Q73" s="384"/>
      <c r="R73" s="389" t="str">
        <f t="shared" si="7"/>
        <v/>
      </c>
      <c r="S73" s="390" t="str">
        <f t="shared" si="8"/>
        <v>PainoM30</v>
      </c>
      <c r="T73" s="391"/>
      <c r="U73" s="403"/>
      <c r="V73" s="404"/>
      <c r="W73" s="404"/>
      <c r="X73" s="372"/>
    </row>
    <row r="74" spans="1:24" ht="24.9" customHeight="1" x14ac:dyDescent="0.3">
      <c r="A74" s="405"/>
      <c r="B74" s="405"/>
      <c r="C74" s="406" t="str">
        <f>IF(B74="","",VLOOKUP(S74,Kilpailijat!$A$11:$E$2015,5,0))</f>
        <v/>
      </c>
      <c r="D74" s="406"/>
      <c r="E74" s="406"/>
      <c r="F74" s="406"/>
      <c r="G74" s="407"/>
      <c r="H74" s="408"/>
      <c r="I74" s="408"/>
      <c r="J74" s="387"/>
      <c r="K74" s="406"/>
      <c r="L74" s="405"/>
      <c r="M74" s="405"/>
      <c r="N74" s="405"/>
      <c r="O74" s="409" t="str">
        <f t="shared" si="6"/>
        <v/>
      </c>
      <c r="P74" s="406"/>
      <c r="Q74" s="405"/>
      <c r="R74" s="410" t="str">
        <f t="shared" si="7"/>
        <v/>
      </c>
      <c r="S74" s="411" t="str">
        <f t="shared" si="8"/>
        <v>PainoM30</v>
      </c>
      <c r="T74" s="412"/>
    </row>
    <row r="75" spans="1:24" ht="24.9" customHeight="1" x14ac:dyDescent="0.3">
      <c r="A75" s="384"/>
      <c r="B75" s="384"/>
      <c r="C75" s="385" t="str">
        <f>IF(B75="","",VLOOKUP(S75,Kilpailijat!$A$11:$E$2015,5,0))</f>
        <v/>
      </c>
      <c r="D75" s="385"/>
      <c r="E75" s="385"/>
      <c r="F75" s="385"/>
      <c r="G75" s="386"/>
      <c r="H75" s="387"/>
      <c r="I75" s="387"/>
      <c r="J75" s="387"/>
      <c r="K75" s="385"/>
      <c r="L75" s="384"/>
      <c r="M75" s="384"/>
      <c r="N75" s="384"/>
      <c r="O75" s="388" t="str">
        <f t="shared" si="6"/>
        <v/>
      </c>
      <c r="P75" s="385"/>
      <c r="Q75" s="384"/>
      <c r="R75" s="389" t="str">
        <f t="shared" si="7"/>
        <v/>
      </c>
      <c r="S75" s="390" t="str">
        <f t="shared" si="8"/>
        <v>PainoM30</v>
      </c>
      <c r="T75" s="391"/>
      <c r="U75" s="403"/>
      <c r="V75" s="404"/>
      <c r="W75" s="404"/>
      <c r="X75" s="372"/>
    </row>
    <row r="76" spans="1:24" ht="24.9" customHeight="1" x14ac:dyDescent="0.3">
      <c r="A76" s="405"/>
      <c r="B76" s="405"/>
      <c r="C76" s="406" t="str">
        <f>IF(B76="","",VLOOKUP(S76,Kilpailijat!$A$11:$E$2015,5,0))</f>
        <v/>
      </c>
      <c r="D76" s="406"/>
      <c r="E76" s="406"/>
      <c r="F76" s="406"/>
      <c r="G76" s="407"/>
      <c r="H76" s="408"/>
      <c r="I76" s="408"/>
      <c r="J76" s="387"/>
      <c r="K76" s="406"/>
      <c r="L76" s="405"/>
      <c r="M76" s="405"/>
      <c r="N76" s="405"/>
      <c r="O76" s="409" t="str">
        <f t="shared" si="6"/>
        <v/>
      </c>
      <c r="P76" s="406"/>
      <c r="Q76" s="405"/>
      <c r="R76" s="410" t="str">
        <f t="shared" si="7"/>
        <v/>
      </c>
      <c r="S76" s="411" t="str">
        <f t="shared" si="8"/>
        <v>PainoM30</v>
      </c>
      <c r="T76" s="412"/>
    </row>
    <row r="77" spans="1:24" ht="24.9" customHeight="1" x14ac:dyDescent="0.3">
      <c r="A77" s="384"/>
      <c r="B77" s="384"/>
      <c r="C77" s="385" t="str">
        <f>IF(B77="","",VLOOKUP(S77,Kilpailijat!$A$11:$E$2015,5,0))</f>
        <v/>
      </c>
      <c r="D77" s="385"/>
      <c r="E77" s="385"/>
      <c r="F77" s="385"/>
      <c r="G77" s="386"/>
      <c r="H77" s="387"/>
      <c r="I77" s="387"/>
      <c r="J77" s="387"/>
      <c r="K77" s="385"/>
      <c r="L77" s="384"/>
      <c r="M77" s="384"/>
      <c r="N77" s="384"/>
      <c r="O77" s="388" t="str">
        <f t="shared" si="6"/>
        <v/>
      </c>
      <c r="P77" s="385"/>
      <c r="Q77" s="384"/>
      <c r="R77" s="389" t="str">
        <f t="shared" si="7"/>
        <v/>
      </c>
      <c r="S77" s="390" t="str">
        <f t="shared" si="8"/>
        <v>PainoM30</v>
      </c>
      <c r="T77" s="391"/>
      <c r="U77" s="403"/>
      <c r="V77" s="404"/>
      <c r="W77" s="404"/>
      <c r="X77" s="372"/>
    </row>
    <row r="78" spans="1:24" ht="24.9" customHeight="1" x14ac:dyDescent="0.3">
      <c r="A78" s="405"/>
      <c r="B78" s="405"/>
      <c r="C78" s="406" t="str">
        <f>IF(B78="","",VLOOKUP(S78,Kilpailijat!$A$11:$E$2015,5,0))</f>
        <v/>
      </c>
      <c r="D78" s="406"/>
      <c r="E78" s="406"/>
      <c r="F78" s="406"/>
      <c r="G78" s="407"/>
      <c r="H78" s="408"/>
      <c r="I78" s="408"/>
      <c r="J78" s="387"/>
      <c r="K78" s="406"/>
      <c r="L78" s="405"/>
      <c r="M78" s="405"/>
      <c r="N78" s="405"/>
      <c r="O78" s="409" t="str">
        <f t="shared" si="6"/>
        <v/>
      </c>
      <c r="P78" s="406"/>
      <c r="Q78" s="405"/>
      <c r="R78" s="410" t="str">
        <f t="shared" si="7"/>
        <v/>
      </c>
      <c r="S78" s="411" t="str">
        <f t="shared" si="8"/>
        <v>PainoM30</v>
      </c>
      <c r="T78" s="412"/>
    </row>
    <row r="79" spans="1:24" ht="24.9" customHeight="1" x14ac:dyDescent="0.3">
      <c r="A79" s="384"/>
      <c r="B79" s="384"/>
      <c r="C79" s="385" t="str">
        <f>IF(B79="","",VLOOKUP(S79,Kilpailijat!$A$11:$E$2015,5,0))</f>
        <v/>
      </c>
      <c r="D79" s="385"/>
      <c r="E79" s="385"/>
      <c r="F79" s="385"/>
      <c r="G79" s="386"/>
      <c r="H79" s="387"/>
      <c r="I79" s="387"/>
      <c r="J79" s="387"/>
      <c r="K79" s="385"/>
      <c r="L79" s="384"/>
      <c r="M79" s="384"/>
      <c r="N79" s="384"/>
      <c r="O79" s="388" t="str">
        <f t="shared" si="6"/>
        <v/>
      </c>
      <c r="P79" s="385"/>
      <c r="Q79" s="384"/>
      <c r="R79" s="389" t="str">
        <f t="shared" si="7"/>
        <v/>
      </c>
      <c r="S79" s="390" t="str">
        <f t="shared" si="8"/>
        <v>PainoM30</v>
      </c>
      <c r="T79" s="391"/>
      <c r="U79" s="403"/>
      <c r="V79" s="404"/>
      <c r="W79" s="404"/>
      <c r="X79" s="372"/>
    </row>
    <row r="80" spans="1:24" ht="24.9" customHeight="1" x14ac:dyDescent="0.3">
      <c r="A80" s="405"/>
      <c r="B80" s="405"/>
      <c r="C80" s="406" t="str">
        <f>IF(B80="","",VLOOKUP(S80,Kilpailijat!$A$11:$E$2015,5,0))</f>
        <v/>
      </c>
      <c r="D80" s="406"/>
      <c r="E80" s="406"/>
      <c r="F80" s="406"/>
      <c r="G80" s="407"/>
      <c r="H80" s="408"/>
      <c r="I80" s="408"/>
      <c r="J80" s="387"/>
      <c r="K80" s="406"/>
      <c r="L80" s="405"/>
      <c r="M80" s="405"/>
      <c r="N80" s="405"/>
      <c r="O80" s="409" t="str">
        <f t="shared" si="6"/>
        <v/>
      </c>
      <c r="P80" s="406"/>
      <c r="Q80" s="405"/>
      <c r="R80" s="410" t="str">
        <f t="shared" si="7"/>
        <v/>
      </c>
      <c r="S80" s="411" t="str">
        <f t="shared" si="8"/>
        <v>PainoM30</v>
      </c>
      <c r="T80" s="412"/>
    </row>
    <row r="81" spans="1:24" ht="24.9" customHeight="1" x14ac:dyDescent="0.3">
      <c r="A81" s="384"/>
      <c r="B81" s="384"/>
      <c r="C81" s="385" t="str">
        <f>IF(B81="","",VLOOKUP(S81,Kilpailijat!$A$11:$E$2015,5,0))</f>
        <v/>
      </c>
      <c r="D81" s="385"/>
      <c r="E81" s="385"/>
      <c r="F81" s="385"/>
      <c r="G81" s="386"/>
      <c r="H81" s="387"/>
      <c r="I81" s="387"/>
      <c r="J81" s="387"/>
      <c r="K81" s="385"/>
      <c r="L81" s="384"/>
      <c r="M81" s="384"/>
      <c r="N81" s="384"/>
      <c r="O81" s="388" t="str">
        <f t="shared" si="6"/>
        <v/>
      </c>
      <c r="P81" s="385"/>
      <c r="Q81" s="384"/>
      <c r="R81" s="389" t="str">
        <f t="shared" si="7"/>
        <v/>
      </c>
      <c r="S81" s="390" t="str">
        <f t="shared" si="8"/>
        <v>PainoM30</v>
      </c>
      <c r="T81" s="391"/>
      <c r="U81" s="403"/>
      <c r="V81" s="404"/>
      <c r="W81" s="404"/>
      <c r="X81" s="372"/>
    </row>
    <row r="82" spans="1:24" ht="24.9" customHeight="1" x14ac:dyDescent="0.3">
      <c r="A82" s="405"/>
      <c r="B82" s="405"/>
      <c r="C82" s="406" t="str">
        <f>IF(B82="","",VLOOKUP(S82,Kilpailijat!$A$11:$E$2015,5,0))</f>
        <v/>
      </c>
      <c r="D82" s="406"/>
      <c r="E82" s="406"/>
      <c r="F82" s="406"/>
      <c r="G82" s="407"/>
      <c r="H82" s="408"/>
      <c r="I82" s="408"/>
      <c r="J82" s="387"/>
      <c r="K82" s="406"/>
      <c r="L82" s="405"/>
      <c r="M82" s="405"/>
      <c r="N82" s="405"/>
      <c r="O82" s="409" t="str">
        <f t="shared" si="6"/>
        <v/>
      </c>
      <c r="P82" s="406"/>
      <c r="Q82" s="405"/>
      <c r="R82" s="410" t="str">
        <f t="shared" si="7"/>
        <v/>
      </c>
      <c r="S82" s="411" t="str">
        <f t="shared" si="8"/>
        <v>PainoM30</v>
      </c>
      <c r="T82" s="412"/>
    </row>
    <row r="83" spans="1:24" ht="24.9" customHeight="1" x14ac:dyDescent="0.3">
      <c r="A83" s="384"/>
      <c r="B83" s="384"/>
      <c r="C83" s="385" t="str">
        <f>IF(B83="","",VLOOKUP(S83,Kilpailijat!$A$11:$E$2015,5,0))</f>
        <v/>
      </c>
      <c r="D83" s="385"/>
      <c r="E83" s="385"/>
      <c r="F83" s="385"/>
      <c r="G83" s="386"/>
      <c r="H83" s="387"/>
      <c r="I83" s="387"/>
      <c r="J83" s="387"/>
      <c r="K83" s="385"/>
      <c r="L83" s="384"/>
      <c r="M83" s="384"/>
      <c r="N83" s="384"/>
      <c r="O83" s="388" t="str">
        <f t="shared" si="6"/>
        <v/>
      </c>
      <c r="P83" s="385"/>
      <c r="Q83" s="384"/>
      <c r="R83" s="389" t="str">
        <f t="shared" si="7"/>
        <v/>
      </c>
      <c r="S83" s="390" t="str">
        <f t="shared" si="8"/>
        <v>PainoM30</v>
      </c>
      <c r="T83" s="391"/>
      <c r="U83" s="403"/>
      <c r="V83" s="404"/>
      <c r="W83" s="404"/>
      <c r="X83" s="372"/>
    </row>
    <row r="84" spans="1:24" ht="24.9" customHeight="1" x14ac:dyDescent="0.3">
      <c r="A84" s="405"/>
      <c r="B84" s="405"/>
      <c r="C84" s="406" t="str">
        <f>IF(B84="","",VLOOKUP(S84,Kilpailijat!$A$11:$E$2015,5,0))</f>
        <v/>
      </c>
      <c r="D84" s="406"/>
      <c r="E84" s="406"/>
      <c r="F84" s="406"/>
      <c r="G84" s="407"/>
      <c r="H84" s="408"/>
      <c r="I84" s="408"/>
      <c r="J84" s="387"/>
      <c r="K84" s="406"/>
      <c r="L84" s="405"/>
      <c r="M84" s="405"/>
      <c r="N84" s="405"/>
      <c r="O84" s="409" t="str">
        <f t="shared" si="6"/>
        <v/>
      </c>
      <c r="P84" s="406"/>
      <c r="Q84" s="405"/>
      <c r="R84" s="410" t="str">
        <f t="shared" si="7"/>
        <v/>
      </c>
      <c r="S84" s="411" t="str">
        <f t="shared" si="8"/>
        <v>PainoM30</v>
      </c>
      <c r="T84" s="412"/>
    </row>
    <row r="85" spans="1:24" ht="24.9" customHeight="1" x14ac:dyDescent="0.3">
      <c r="A85" s="384"/>
      <c r="B85" s="384"/>
      <c r="C85" s="385" t="str">
        <f>IF(B85="","",VLOOKUP(S85,Kilpailijat!$A$11:$E$2015,5,0))</f>
        <v/>
      </c>
      <c r="D85" s="385"/>
      <c r="E85" s="385"/>
      <c r="F85" s="385"/>
      <c r="G85" s="386"/>
      <c r="H85" s="387"/>
      <c r="I85" s="387"/>
      <c r="J85" s="387"/>
      <c r="K85" s="385"/>
      <c r="L85" s="384"/>
      <c r="M85" s="384"/>
      <c r="N85" s="384"/>
      <c r="O85" s="388" t="str">
        <f t="shared" si="6"/>
        <v/>
      </c>
      <c r="P85" s="385"/>
      <c r="Q85" s="384"/>
      <c r="R85" s="389" t="str">
        <f t="shared" si="7"/>
        <v/>
      </c>
      <c r="S85" s="390" t="str">
        <f t="shared" si="8"/>
        <v>PainoM30</v>
      </c>
      <c r="T85" s="391"/>
      <c r="U85" s="403"/>
      <c r="V85" s="404"/>
      <c r="W85" s="404"/>
      <c r="X85" s="372"/>
    </row>
    <row r="86" spans="1:24" ht="24.9" customHeight="1" x14ac:dyDescent="0.3">
      <c r="A86" s="405"/>
      <c r="B86" s="405"/>
      <c r="C86" s="406" t="str">
        <f>IF(B86="","",VLOOKUP(S86,Kilpailijat!$A$11:$E$2015,5,0))</f>
        <v/>
      </c>
      <c r="D86" s="406"/>
      <c r="E86" s="406"/>
      <c r="F86" s="406"/>
      <c r="G86" s="407"/>
      <c r="H86" s="408"/>
      <c r="I86" s="408"/>
      <c r="J86" s="387"/>
      <c r="K86" s="406"/>
      <c r="L86" s="405"/>
      <c r="M86" s="405"/>
      <c r="N86" s="405"/>
      <c r="O86" s="409" t="str">
        <f t="shared" si="6"/>
        <v/>
      </c>
      <c r="P86" s="406"/>
      <c r="Q86" s="405"/>
      <c r="R86" s="410" t="str">
        <f t="shared" si="7"/>
        <v/>
      </c>
      <c r="S86" s="411" t="str">
        <f t="shared" si="8"/>
        <v>PainoM30</v>
      </c>
      <c r="T86" s="412"/>
    </row>
    <row r="87" spans="1:24" ht="24.9" customHeight="1" x14ac:dyDescent="0.3">
      <c r="A87" s="384"/>
      <c r="B87" s="384"/>
      <c r="C87" s="385" t="str">
        <f>IF(B87="","",VLOOKUP(S87,Kilpailijat!$A$11:$E$2015,5,0))</f>
        <v/>
      </c>
      <c r="D87" s="385"/>
      <c r="E87" s="385"/>
      <c r="F87" s="385"/>
      <c r="G87" s="386"/>
      <c r="H87" s="387"/>
      <c r="I87" s="387"/>
      <c r="J87" s="387"/>
      <c r="K87" s="385"/>
      <c r="L87" s="384"/>
      <c r="M87" s="384"/>
      <c r="N87" s="384"/>
      <c r="O87" s="388" t="str">
        <f t="shared" si="6"/>
        <v/>
      </c>
      <c r="P87" s="385"/>
      <c r="Q87" s="384"/>
      <c r="R87" s="389" t="str">
        <f t="shared" si="7"/>
        <v/>
      </c>
      <c r="S87" s="390" t="str">
        <f t="shared" si="8"/>
        <v>PainoM30</v>
      </c>
      <c r="T87" s="391"/>
      <c r="U87" s="403"/>
      <c r="V87" s="404"/>
      <c r="W87" s="404"/>
      <c r="X87" s="372"/>
    </row>
    <row r="88" spans="1:24" ht="24.9" customHeight="1" x14ac:dyDescent="0.3">
      <c r="A88" s="405"/>
      <c r="B88" s="405"/>
      <c r="C88" s="406" t="str">
        <f>IF(B88="","",VLOOKUP(S88,Kilpailijat!$A$11:$E$2015,5,0))</f>
        <v/>
      </c>
      <c r="D88" s="406"/>
      <c r="E88" s="406"/>
      <c r="F88" s="406"/>
      <c r="G88" s="407"/>
      <c r="H88" s="408"/>
      <c r="I88" s="408"/>
      <c r="J88" s="387"/>
      <c r="K88" s="406"/>
      <c r="L88" s="405"/>
      <c r="M88" s="405"/>
      <c r="N88" s="405"/>
      <c r="O88" s="409" t="str">
        <f t="shared" si="6"/>
        <v/>
      </c>
      <c r="P88" s="406"/>
      <c r="Q88" s="405"/>
      <c r="R88" s="410" t="str">
        <f t="shared" si="7"/>
        <v/>
      </c>
      <c r="S88" s="411" t="str">
        <f t="shared" si="8"/>
        <v>PainoM30</v>
      </c>
      <c r="T88" s="412"/>
    </row>
    <row r="89" spans="1:24" ht="24.9" customHeight="1" x14ac:dyDescent="0.3">
      <c r="A89" s="384"/>
      <c r="B89" s="384"/>
      <c r="C89" s="385" t="str">
        <f>IF(B89="","",VLOOKUP(S89,Kilpailijat!$A$11:$E$2015,5,0))</f>
        <v/>
      </c>
      <c r="D89" s="385"/>
      <c r="E89" s="385"/>
      <c r="F89" s="385"/>
      <c r="G89" s="386"/>
      <c r="H89" s="387"/>
      <c r="I89" s="387"/>
      <c r="J89" s="387"/>
      <c r="K89" s="385"/>
      <c r="L89" s="384"/>
      <c r="M89" s="384"/>
      <c r="N89" s="384"/>
      <c r="O89" s="388" t="str">
        <f t="shared" si="6"/>
        <v/>
      </c>
      <c r="P89" s="385"/>
      <c r="Q89" s="384"/>
      <c r="R89" s="389" t="str">
        <f t="shared" si="7"/>
        <v/>
      </c>
      <c r="S89" s="390" t="str">
        <f t="shared" si="8"/>
        <v>PainoM30</v>
      </c>
      <c r="T89" s="391"/>
      <c r="U89" s="403"/>
      <c r="V89" s="404"/>
      <c r="W89" s="404"/>
      <c r="X89" s="372"/>
    </row>
    <row r="90" spans="1:24" ht="24.9" customHeight="1" x14ac:dyDescent="0.3">
      <c r="A90" s="405"/>
      <c r="B90" s="405"/>
      <c r="C90" s="406" t="str">
        <f>IF(B90="","",VLOOKUP(S90,Kilpailijat!$A$11:$E$2015,5,0))</f>
        <v/>
      </c>
      <c r="D90" s="406"/>
      <c r="E90" s="406"/>
      <c r="F90" s="406"/>
      <c r="G90" s="407"/>
      <c r="H90" s="408"/>
      <c r="I90" s="408"/>
      <c r="J90" s="387"/>
      <c r="K90" s="406"/>
      <c r="L90" s="405"/>
      <c r="M90" s="405"/>
      <c r="N90" s="405"/>
      <c r="O90" s="409" t="str">
        <f t="shared" si="6"/>
        <v/>
      </c>
      <c r="P90" s="406"/>
      <c r="Q90" s="405"/>
      <c r="R90" s="410" t="str">
        <f t="shared" si="7"/>
        <v/>
      </c>
      <c r="S90" s="411" t="str">
        <f t="shared" si="8"/>
        <v>PainoM30</v>
      </c>
      <c r="T90" s="412"/>
    </row>
    <row r="91" spans="1:24" ht="24.9" customHeight="1" x14ac:dyDescent="0.3">
      <c r="A91" s="384"/>
      <c r="B91" s="384"/>
      <c r="C91" s="385" t="str">
        <f>IF(B91="","",VLOOKUP(S91,Kilpailijat!$A$11:$E$2015,5,0))</f>
        <v/>
      </c>
      <c r="D91" s="385"/>
      <c r="E91" s="385"/>
      <c r="F91" s="385"/>
      <c r="G91" s="386"/>
      <c r="H91" s="387"/>
      <c r="I91" s="387"/>
      <c r="J91" s="387"/>
      <c r="K91" s="385"/>
      <c r="L91" s="384"/>
      <c r="M91" s="384"/>
      <c r="N91" s="384"/>
      <c r="O91" s="388" t="str">
        <f t="shared" si="6"/>
        <v/>
      </c>
      <c r="P91" s="385"/>
      <c r="Q91" s="384"/>
      <c r="R91" s="389" t="str">
        <f t="shared" si="7"/>
        <v/>
      </c>
      <c r="S91" s="390" t="str">
        <f t="shared" si="8"/>
        <v>PainoM30</v>
      </c>
      <c r="T91" s="391"/>
      <c r="U91" s="403"/>
      <c r="V91" s="404"/>
      <c r="W91" s="404"/>
      <c r="X91" s="372"/>
    </row>
    <row r="92" spans="1:24" ht="24.9" customHeight="1" x14ac:dyDescent="0.3">
      <c r="A92" s="405"/>
      <c r="B92" s="405"/>
      <c r="C92" s="406" t="str">
        <f>IF(B92="","",VLOOKUP(S92,Kilpailijat!$A$11:$E$2015,5,0))</f>
        <v/>
      </c>
      <c r="D92" s="406"/>
      <c r="E92" s="406"/>
      <c r="F92" s="406"/>
      <c r="G92" s="407"/>
      <c r="H92" s="408"/>
      <c r="I92" s="408"/>
      <c r="J92" s="387"/>
      <c r="K92" s="406"/>
      <c r="L92" s="405"/>
      <c r="M92" s="405"/>
      <c r="N92" s="405"/>
      <c r="O92" s="409" t="str">
        <f t="shared" si="6"/>
        <v/>
      </c>
      <c r="P92" s="406"/>
      <c r="Q92" s="405"/>
      <c r="R92" s="410" t="str">
        <f t="shared" si="7"/>
        <v/>
      </c>
      <c r="S92" s="411" t="str">
        <f t="shared" si="8"/>
        <v>PainoM30</v>
      </c>
      <c r="T92" s="412"/>
    </row>
    <row r="93" spans="1:24" ht="24.9" customHeight="1" x14ac:dyDescent="0.3">
      <c r="A93" s="384"/>
      <c r="B93" s="384"/>
      <c r="C93" s="385" t="str">
        <f>IF(B93="","",VLOOKUP(S93,Kilpailijat!$A$11:$E$2015,5,0))</f>
        <v/>
      </c>
      <c r="D93" s="385"/>
      <c r="E93" s="385"/>
      <c r="F93" s="385"/>
      <c r="G93" s="386"/>
      <c r="H93" s="387"/>
      <c r="I93" s="387"/>
      <c r="J93" s="387"/>
      <c r="K93" s="385"/>
      <c r="L93" s="384"/>
      <c r="M93" s="384"/>
      <c r="N93" s="384"/>
      <c r="O93" s="388" t="str">
        <f t="shared" si="6"/>
        <v/>
      </c>
      <c r="P93" s="385"/>
      <c r="Q93" s="384"/>
      <c r="R93" s="389" t="str">
        <f t="shared" si="7"/>
        <v/>
      </c>
      <c r="S93" s="390" t="str">
        <f t="shared" si="8"/>
        <v>PainoM30</v>
      </c>
      <c r="T93" s="391"/>
      <c r="U93" s="403"/>
      <c r="V93" s="404"/>
      <c r="W93" s="404"/>
      <c r="X93" s="372"/>
    </row>
    <row r="94" spans="1:24" ht="24.9" customHeight="1" x14ac:dyDescent="0.3">
      <c r="A94" s="405"/>
      <c r="B94" s="405"/>
      <c r="C94" s="406" t="str">
        <f>IF(B94="","",VLOOKUP(S94,Kilpailijat!$A$11:$E$2015,5,0))</f>
        <v/>
      </c>
      <c r="D94" s="406"/>
      <c r="E94" s="406"/>
      <c r="F94" s="406"/>
      <c r="G94" s="407"/>
      <c r="H94" s="408"/>
      <c r="I94" s="408"/>
      <c r="J94" s="387"/>
      <c r="K94" s="406"/>
      <c r="L94" s="405"/>
      <c r="M94" s="405"/>
      <c r="N94" s="405"/>
      <c r="O94" s="409" t="str">
        <f t="shared" si="6"/>
        <v/>
      </c>
      <c r="P94" s="406"/>
      <c r="Q94" s="405"/>
      <c r="R94" s="410" t="str">
        <f t="shared" si="7"/>
        <v/>
      </c>
      <c r="S94" s="411" t="str">
        <f t="shared" si="8"/>
        <v>PainoM30</v>
      </c>
      <c r="T94" s="412"/>
    </row>
    <row r="95" spans="1:24" ht="24.9" customHeight="1" x14ac:dyDescent="0.3">
      <c r="A95" s="384"/>
      <c r="B95" s="384"/>
      <c r="C95" s="385" t="str">
        <f>IF(B95="","",VLOOKUP(S95,Kilpailijat!$A$11:$E$2015,5,0))</f>
        <v/>
      </c>
      <c r="D95" s="385"/>
      <c r="E95" s="385"/>
      <c r="F95" s="385"/>
      <c r="G95" s="386"/>
      <c r="H95" s="387"/>
      <c r="I95" s="387"/>
      <c r="J95" s="387"/>
      <c r="K95" s="385"/>
      <c r="L95" s="384"/>
      <c r="M95" s="384"/>
      <c r="N95" s="384"/>
      <c r="O95" s="388" t="str">
        <f t="shared" si="6"/>
        <v/>
      </c>
      <c r="P95" s="385"/>
      <c r="Q95" s="384"/>
      <c r="R95" s="389" t="str">
        <f t="shared" si="7"/>
        <v/>
      </c>
      <c r="S95" s="390" t="str">
        <f t="shared" si="8"/>
        <v>PainoM30</v>
      </c>
      <c r="T95" s="391"/>
      <c r="U95" s="403"/>
      <c r="V95" s="404"/>
      <c r="W95" s="404"/>
      <c r="X95" s="372"/>
    </row>
    <row r="96" spans="1:24" ht="24.9" customHeight="1" x14ac:dyDescent="0.3">
      <c r="A96" s="405"/>
      <c r="B96" s="405"/>
      <c r="C96" s="406" t="str">
        <f>IF(B96="","",VLOOKUP(S96,Kilpailijat!$A$11:$E$2015,5,0))</f>
        <v/>
      </c>
      <c r="D96" s="406"/>
      <c r="E96" s="406"/>
      <c r="F96" s="406"/>
      <c r="G96" s="407"/>
      <c r="H96" s="408"/>
      <c r="I96" s="408"/>
      <c r="J96" s="387"/>
      <c r="K96" s="406"/>
      <c r="L96" s="405"/>
      <c r="M96" s="405"/>
      <c r="N96" s="405"/>
      <c r="O96" s="409" t="str">
        <f t="shared" si="6"/>
        <v/>
      </c>
      <c r="P96" s="406"/>
      <c r="Q96" s="405"/>
      <c r="R96" s="410" t="str">
        <f t="shared" si="7"/>
        <v/>
      </c>
      <c r="S96" s="411" t="str">
        <f t="shared" si="8"/>
        <v>PainoM30</v>
      </c>
      <c r="T96" s="412"/>
    </row>
    <row r="97" spans="1:24" ht="24.9" customHeight="1" x14ac:dyDescent="0.3">
      <c r="A97" s="384"/>
      <c r="B97" s="384"/>
      <c r="C97" s="385" t="str">
        <f>IF(B97="","",VLOOKUP(S97,Kilpailijat!$A$11:$E$2015,5,0))</f>
        <v/>
      </c>
      <c r="D97" s="385"/>
      <c r="E97" s="385"/>
      <c r="F97" s="385"/>
      <c r="G97" s="386"/>
      <c r="H97" s="387"/>
      <c r="I97" s="387"/>
      <c r="J97" s="387"/>
      <c r="K97" s="385"/>
      <c r="L97" s="384"/>
      <c r="M97" s="384"/>
      <c r="N97" s="384"/>
      <c r="O97" s="388" t="str">
        <f t="shared" si="6"/>
        <v/>
      </c>
      <c r="P97" s="385"/>
      <c r="Q97" s="384"/>
      <c r="R97" s="389" t="str">
        <f t="shared" si="7"/>
        <v/>
      </c>
      <c r="S97" s="390" t="str">
        <f t="shared" si="8"/>
        <v>PainoM30</v>
      </c>
      <c r="T97" s="391"/>
      <c r="U97" s="403"/>
      <c r="V97" s="404"/>
      <c r="W97" s="404"/>
      <c r="X97" s="372"/>
    </row>
    <row r="98" spans="1:24" ht="24.9" customHeight="1" x14ac:dyDescent="0.3">
      <c r="A98" s="405"/>
      <c r="B98" s="405"/>
      <c r="C98" s="406" t="str">
        <f>IF(B98="","",VLOOKUP(S98,Kilpailijat!$A$11:$E$2015,5,0))</f>
        <v/>
      </c>
      <c r="D98" s="406"/>
      <c r="E98" s="406"/>
      <c r="F98" s="406"/>
      <c r="G98" s="407"/>
      <c r="H98" s="408"/>
      <c r="I98" s="408"/>
      <c r="J98" s="387"/>
      <c r="K98" s="406"/>
      <c r="L98" s="405"/>
      <c r="M98" s="405"/>
      <c r="N98" s="405"/>
      <c r="O98" s="409" t="str">
        <f t="shared" si="6"/>
        <v/>
      </c>
      <c r="P98" s="406"/>
      <c r="Q98" s="405"/>
      <c r="R98" s="410" t="str">
        <f t="shared" si="7"/>
        <v/>
      </c>
      <c r="S98" s="411" t="str">
        <f t="shared" si="8"/>
        <v>PainoM30</v>
      </c>
      <c r="T98" s="412"/>
    </row>
    <row r="99" spans="1:24" ht="24.9" customHeight="1" x14ac:dyDescent="0.3">
      <c r="A99" s="384"/>
      <c r="B99" s="384"/>
      <c r="C99" s="385" t="str">
        <f>IF(B99="","",VLOOKUP(S99,Kilpailijat!$A$11:$E$2015,5,0))</f>
        <v/>
      </c>
      <c r="D99" s="385"/>
      <c r="E99" s="385"/>
      <c r="F99" s="385"/>
      <c r="G99" s="386"/>
      <c r="H99" s="387"/>
      <c r="I99" s="387"/>
      <c r="J99" s="387"/>
      <c r="K99" s="385"/>
      <c r="L99" s="384"/>
      <c r="M99" s="384"/>
      <c r="N99" s="384"/>
      <c r="O99" s="388" t="str">
        <f t="shared" si="6"/>
        <v/>
      </c>
      <c r="P99" s="385"/>
      <c r="Q99" s="384"/>
      <c r="R99" s="389" t="str">
        <f t="shared" si="7"/>
        <v/>
      </c>
      <c r="S99" s="390" t="str">
        <f t="shared" si="8"/>
        <v>PainoM30</v>
      </c>
      <c r="T99" s="391"/>
      <c r="U99" s="403"/>
      <c r="V99" s="404"/>
      <c r="W99" s="404"/>
      <c r="X99" s="372"/>
    </row>
    <row r="100" spans="1:24" ht="24.9" customHeight="1" x14ac:dyDescent="0.3">
      <c r="A100" s="405"/>
      <c r="B100" s="405"/>
      <c r="C100" s="406" t="str">
        <f>IF(B100="","",VLOOKUP(S100,Kilpailijat!$A$11:$E$2015,5,0))</f>
        <v/>
      </c>
      <c r="D100" s="406"/>
      <c r="E100" s="406"/>
      <c r="F100" s="406"/>
      <c r="G100" s="407"/>
      <c r="H100" s="408"/>
      <c r="I100" s="408"/>
      <c r="J100" s="387"/>
      <c r="K100" s="406"/>
      <c r="L100" s="405"/>
      <c r="M100" s="405"/>
      <c r="N100" s="405"/>
      <c r="O100" s="409" t="str">
        <f t="shared" si="6"/>
        <v/>
      </c>
      <c r="P100" s="406"/>
      <c r="Q100" s="405"/>
      <c r="R100" s="410" t="str">
        <f t="shared" si="7"/>
        <v/>
      </c>
      <c r="S100" s="411" t="str">
        <f t="shared" si="8"/>
        <v>PainoM30</v>
      </c>
      <c r="T100" s="412"/>
    </row>
    <row r="101" spans="1:24" ht="24.9" customHeight="1" x14ac:dyDescent="0.3">
      <c r="A101" s="384"/>
      <c r="B101" s="384"/>
      <c r="C101" s="385" t="str">
        <f>IF(B101="","",VLOOKUP(S101,Kilpailijat!$A$11:$E$2015,5,0))</f>
        <v/>
      </c>
      <c r="D101" s="385"/>
      <c r="E101" s="385"/>
      <c r="F101" s="385"/>
      <c r="G101" s="386"/>
      <c r="H101" s="387"/>
      <c r="I101" s="387"/>
      <c r="J101" s="387"/>
      <c r="K101" s="385"/>
      <c r="L101" s="384"/>
      <c r="M101" s="384"/>
      <c r="N101" s="384"/>
      <c r="O101" s="388" t="str">
        <f t="shared" si="6"/>
        <v/>
      </c>
      <c r="P101" s="385"/>
      <c r="Q101" s="384"/>
      <c r="R101" s="389" t="str">
        <f t="shared" si="7"/>
        <v/>
      </c>
      <c r="S101" s="390" t="str">
        <f t="shared" si="8"/>
        <v>PainoM30</v>
      </c>
      <c r="T101" s="391"/>
      <c r="U101" s="403"/>
      <c r="V101" s="404"/>
      <c r="W101" s="404"/>
      <c r="X101" s="372"/>
    </row>
    <row r="102" spans="1:24" ht="24.9" customHeight="1" x14ac:dyDescent="0.3">
      <c r="A102" s="405"/>
      <c r="B102" s="405"/>
      <c r="C102" s="406" t="str">
        <f>IF(B102="","",VLOOKUP(S102,Kilpailijat!$A$11:$E$2015,5,0))</f>
        <v/>
      </c>
      <c r="D102" s="406"/>
      <c r="E102" s="406"/>
      <c r="F102" s="406"/>
      <c r="G102" s="407"/>
      <c r="H102" s="408"/>
      <c r="I102" s="408"/>
      <c r="J102" s="387"/>
      <c r="K102" s="406"/>
      <c r="L102" s="405"/>
      <c r="M102" s="405"/>
      <c r="N102" s="405"/>
      <c r="O102" s="409" t="str">
        <f t="shared" si="6"/>
        <v/>
      </c>
      <c r="P102" s="406"/>
      <c r="Q102" s="405"/>
      <c r="R102" s="410" t="str">
        <f t="shared" si="7"/>
        <v/>
      </c>
      <c r="S102" s="411" t="str">
        <f t="shared" si="8"/>
        <v>PainoM30</v>
      </c>
      <c r="T102" s="412"/>
    </row>
    <row r="103" spans="1:24" ht="24.9" customHeight="1" x14ac:dyDescent="0.3">
      <c r="A103" s="384"/>
      <c r="B103" s="384"/>
      <c r="C103" s="385" t="str">
        <f>IF(B103="","",VLOOKUP(S103,Kilpailijat!$A$11:$E$2015,5,0))</f>
        <v/>
      </c>
      <c r="D103" s="385"/>
      <c r="E103" s="385"/>
      <c r="F103" s="385"/>
      <c r="G103" s="386"/>
      <c r="H103" s="387"/>
      <c r="I103" s="387"/>
      <c r="J103" s="387"/>
      <c r="K103" s="385"/>
      <c r="L103" s="384"/>
      <c r="M103" s="384"/>
      <c r="N103" s="384"/>
      <c r="O103" s="388" t="str">
        <f t="shared" si="6"/>
        <v/>
      </c>
      <c r="P103" s="385"/>
      <c r="Q103" s="384"/>
      <c r="R103" s="389" t="str">
        <f t="shared" si="7"/>
        <v/>
      </c>
      <c r="S103" s="390" t="str">
        <f t="shared" si="8"/>
        <v>PainoM30</v>
      </c>
      <c r="T103" s="391"/>
      <c r="U103" s="403"/>
      <c r="V103" s="404"/>
      <c r="W103" s="404"/>
      <c r="X103" s="372"/>
    </row>
    <row r="104" spans="1:24" ht="24.9" customHeight="1" x14ac:dyDescent="0.3">
      <c r="A104" s="405"/>
      <c r="B104" s="405"/>
      <c r="C104" s="406" t="str">
        <f>IF(B104="","",VLOOKUP(S104,Kilpailijat!$A$11:$E$2015,5,0))</f>
        <v/>
      </c>
      <c r="D104" s="406"/>
      <c r="E104" s="406"/>
      <c r="F104" s="406"/>
      <c r="G104" s="407"/>
      <c r="H104" s="408"/>
      <c r="I104" s="408"/>
      <c r="J104" s="387"/>
      <c r="K104" s="406"/>
      <c r="L104" s="405"/>
      <c r="M104" s="405"/>
      <c r="N104" s="405"/>
      <c r="O104" s="409" t="str">
        <f t="shared" si="6"/>
        <v/>
      </c>
      <c r="P104" s="406"/>
      <c r="Q104" s="405"/>
      <c r="R104" s="410" t="str">
        <f t="shared" si="7"/>
        <v/>
      </c>
      <c r="S104" s="411" t="str">
        <f t="shared" si="8"/>
        <v>PainoM30</v>
      </c>
      <c r="T104" s="412"/>
    </row>
    <row r="105" spans="1:24" ht="24.9" customHeight="1" x14ac:dyDescent="0.3">
      <c r="A105" s="384"/>
      <c r="B105" s="384"/>
      <c r="C105" s="385" t="str">
        <f>IF(B105="","",VLOOKUP(S105,Kilpailijat!$A$11:$E$2015,5,0))</f>
        <v/>
      </c>
      <c r="D105" s="385"/>
      <c r="E105" s="385"/>
      <c r="F105" s="385"/>
      <c r="G105" s="386"/>
      <c r="H105" s="387"/>
      <c r="I105" s="387"/>
      <c r="J105" s="387"/>
      <c r="K105" s="385"/>
      <c r="L105" s="384"/>
      <c r="M105" s="384"/>
      <c r="N105" s="384"/>
      <c r="O105" s="388" t="str">
        <f t="shared" si="6"/>
        <v/>
      </c>
      <c r="P105" s="385"/>
      <c r="Q105" s="384"/>
      <c r="R105" s="389" t="str">
        <f t="shared" si="7"/>
        <v/>
      </c>
      <c r="S105" s="390" t="str">
        <f t="shared" si="8"/>
        <v>PainoM30</v>
      </c>
      <c r="T105" s="391"/>
      <c r="U105" s="403"/>
      <c r="V105" s="404"/>
      <c r="W105" s="404"/>
      <c r="X105" s="372"/>
    </row>
    <row r="106" spans="1:24" ht="24.9" customHeight="1" x14ac:dyDescent="0.3">
      <c r="A106" s="405"/>
      <c r="B106" s="405"/>
      <c r="C106" s="406" t="str">
        <f>IF(B106="","",VLOOKUP(S106,Kilpailijat!$A$11:$E$2015,5,0))</f>
        <v/>
      </c>
      <c r="D106" s="406"/>
      <c r="E106" s="406"/>
      <c r="F106" s="406"/>
      <c r="G106" s="407"/>
      <c r="H106" s="408"/>
      <c r="I106" s="408"/>
      <c r="J106" s="387"/>
      <c r="K106" s="406"/>
      <c r="L106" s="405"/>
      <c r="M106" s="405"/>
      <c r="N106" s="405"/>
      <c r="O106" s="409" t="str">
        <f t="shared" si="6"/>
        <v/>
      </c>
      <c r="P106" s="406"/>
      <c r="Q106" s="405"/>
      <c r="R106" s="410" t="str">
        <f t="shared" si="7"/>
        <v/>
      </c>
      <c r="S106" s="411" t="str">
        <f t="shared" si="8"/>
        <v>PainoM30</v>
      </c>
      <c r="T106" s="412"/>
    </row>
  </sheetData>
  <sheetProtection sheet="1" objects="1" scenarios="1"/>
  <autoFilter ref="A6:T6" xr:uid="{00000000-0009-0000-0000-000009000000}"/>
  <mergeCells count="2">
    <mergeCell ref="L3:M3"/>
    <mergeCell ref="V5:W5"/>
  </mergeCells>
  <conditionalFormatting sqref="G7:G106">
    <cfRule type="cellIs" dxfId="40" priority="3" stopIfTrue="1" operator="lessThan">
      <formula>$G$3</formula>
    </cfRule>
    <cfRule type="cellIs" dxfId="39" priority="4" stopIfTrue="1" operator="greaterThanOrEqual">
      <formula>$G$3</formula>
    </cfRule>
  </conditionalFormatting>
  <conditionalFormatting sqref="H7:H106">
    <cfRule type="cellIs" dxfId="38" priority="5" stopIfTrue="1" operator="notBetween">
      <formula>$H$3</formula>
      <formula>$H$4</formula>
    </cfRule>
    <cfRule type="cellIs" dxfId="37" priority="6" stopIfTrue="1" operator="between">
      <formula>$H$3</formula>
      <formula>$H$4</formula>
    </cfRule>
  </conditionalFormatting>
  <conditionalFormatting sqref="I7:I106">
    <cfRule type="cellIs" dxfId="36" priority="7" stopIfTrue="1" operator="greaterThan">
      <formula>$I$4</formula>
    </cfRule>
    <cfRule type="cellIs" dxfId="35" priority="8" stopIfTrue="1" operator="lessThanOrEqual">
      <formula>$I$4</formula>
    </cfRule>
  </conditionalFormatting>
  <conditionalFormatting sqref="J7:J106">
    <cfRule type="cellIs" dxfId="34" priority="1" stopIfTrue="1" operator="equal">
      <formula>1</formula>
    </cfRule>
    <cfRule type="cellIs" dxfId="33" priority="2" stopIfTrue="1" operator="notEqual">
      <formula>1</formula>
    </cfRule>
  </conditionalFormatting>
  <dataValidations count="9">
    <dataValidation type="whole" allowBlank="1" showInputMessage="1" showErrorMessage="1" error="Syötitkö väärän arvon? Syötä 0 tai 1" sqref="J7:J106" xr:uid="{00000000-0002-0000-0900-000000000000}">
      <formula1>0</formula1>
      <formula2>1</formula2>
    </dataValidation>
    <dataValidation allowBlank="1" showInputMessage="1" showErrorMessage="1" prompt="Kirjoita kilpailijan numero B-Sarakkeeseen, kaava hakee" sqref="C7:C106" xr:uid="{00000000-0002-0000-0900-000001000000}"/>
    <dataValidation allowBlank="1" showInputMessage="1" showErrorMessage="1" prompt="Kirjoita hylkäysyyn numero P-Sarakkeeseen, kaava hakee" sqref="O7:O106" xr:uid="{00000000-0002-0000-0900-000002000000}"/>
    <dataValidation type="decimal" operator="greaterThan" allowBlank="1" showInputMessage="1" showErrorMessage="1" prompt="Kirjoita tarkastajan numero s-sarakkeeseen, kaava hakee" sqref="U7:U8 R7:R106" xr:uid="{00000000-0002-0000-0900-000003000000}">
      <formula1>0.01</formula1>
    </dataValidation>
    <dataValidation allowBlank="1" showInputMessage="1" showErrorMessage="1" prompt="Kirjoita kilpailijan numero S-Sarakkeeseen, kaava hakee" sqref="U9:U55" xr:uid="{00000000-0002-0000-0900-000004000000}"/>
    <dataValidation type="decimal" allowBlank="1" showInputMessage="1" showErrorMessage="1" error="Syötitkö väärän arvon? g?" sqref="G7:G106" xr:uid="{00000000-0002-0000-0900-000005000000}">
      <formula1>3.5</formula1>
      <formula2>17</formula2>
    </dataValidation>
    <dataValidation type="decimal" allowBlank="1" showInputMessage="1" showErrorMessage="1" error="Syötitkö väärän arvon? mm?" sqref="H7:H106" xr:uid="{00000000-0002-0000-0900-000006000000}">
      <formula1>80</formula1>
      <formula2>200</formula2>
    </dataValidation>
    <dataValidation type="decimal" allowBlank="1" showInputMessage="1" showErrorMessage="1" error="Syötitkö väärän arvon? mm?" sqref="I7:I106" xr:uid="{00000000-0002-0000-0900-000007000000}">
      <formula1>300</formula1>
      <formula2>500</formula2>
    </dataValidation>
    <dataValidation allowBlank="1" showInputMessage="1" showErrorMessage="1" prompt="Jokaisella eri numero" sqref="A7:A106" xr:uid="{00000000-0002-0000-0900-000008000000}"/>
  </dataValidations>
  <hyperlinks>
    <hyperlink ref="F2" location="Ohjeet!A1" display="Ohjeet" xr:uid="{00000000-0004-0000-0900-000000000000}"/>
  </hyperlinks>
  <pageMargins left="0.70826771653543308" right="0.70826771653543308" top="0.74881889763779519" bottom="0.74881889763779519" header="0.31535433070866142" footer="0.31535433070866142"/>
  <pageSetup paperSize="0" fitToWidth="0" fitToHeight="0" orientation="landscape" horizontalDpi="0" verticalDpi="0" copies="0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EB898B"/>
  </sheetPr>
  <dimension ref="A1:AMJ215"/>
  <sheetViews>
    <sheetView workbookViewId="0">
      <selection activeCell="B32" sqref="B32"/>
    </sheetView>
  </sheetViews>
  <sheetFormatPr defaultRowHeight="12.5" x14ac:dyDescent="0.25"/>
  <cols>
    <col min="1" max="1" width="35.453125" style="356" customWidth="1"/>
    <col min="2" max="2" width="14.54296875" style="356" customWidth="1"/>
    <col min="3" max="4" width="18" style="356" customWidth="1"/>
    <col min="5" max="1024" width="9.08984375" style="356" customWidth="1"/>
  </cols>
  <sheetData>
    <row r="1" spans="1:13" ht="27" customHeight="1" thickBot="1" x14ac:dyDescent="0.45">
      <c r="A1" s="414" t="s">
        <v>44</v>
      </c>
      <c r="B1" s="358" t="s">
        <v>255</v>
      </c>
      <c r="C1" s="415"/>
      <c r="D1" s="415"/>
    </row>
    <row r="2" spans="1:13" ht="23.25" customHeight="1" thickBot="1" x14ac:dyDescent="0.5">
      <c r="A2" s="416" t="s">
        <v>264</v>
      </c>
      <c r="B2" s="417"/>
      <c r="C2" s="417"/>
      <c r="D2" s="418"/>
      <c r="E2" s="417"/>
      <c r="F2" s="417"/>
      <c r="G2" s="23" t="s">
        <v>46</v>
      </c>
      <c r="H2" s="417"/>
      <c r="I2" s="417"/>
      <c r="J2" s="417"/>
      <c r="K2" s="417"/>
      <c r="L2" s="417"/>
      <c r="M2" s="417"/>
    </row>
    <row r="3" spans="1:13" ht="21.75" customHeight="1" thickBot="1" x14ac:dyDescent="0.4">
      <c r="A3" s="419" t="s">
        <v>265</v>
      </c>
      <c r="B3" s="524"/>
      <c r="C3" s="524"/>
      <c r="D3" s="524"/>
      <c r="E3" s="417"/>
      <c r="F3" s="420">
        <v>1</v>
      </c>
      <c r="G3" s="396" t="s">
        <v>120</v>
      </c>
      <c r="H3" s="417"/>
      <c r="I3" s="417"/>
      <c r="J3" s="417"/>
      <c r="K3" s="417"/>
      <c r="L3" s="417"/>
      <c r="M3" s="417"/>
    </row>
    <row r="4" spans="1:13" ht="13.5" customHeight="1" thickBot="1" x14ac:dyDescent="0.4">
      <c r="A4" s="421" t="s">
        <v>266</v>
      </c>
      <c r="B4" s="422"/>
      <c r="C4" s="422" t="str">
        <f>IF($B$3="","",VLOOKUP($B$3,WeiPain!$A$7:$Q$120,4,0))</f>
        <v/>
      </c>
      <c r="D4" s="423"/>
      <c r="E4" s="417"/>
      <c r="F4" s="420">
        <v>2</v>
      </c>
      <c r="G4" s="396" t="s">
        <v>176</v>
      </c>
      <c r="H4" s="417"/>
      <c r="I4" s="417"/>
      <c r="J4" s="417"/>
      <c r="K4" s="417"/>
      <c r="L4" s="417"/>
      <c r="M4" s="417"/>
    </row>
    <row r="5" spans="1:13" ht="13.5" customHeight="1" thickBot="1" x14ac:dyDescent="0.4">
      <c r="A5" s="421" t="s">
        <v>267</v>
      </c>
      <c r="B5" s="424"/>
      <c r="C5" s="424" t="str">
        <f>IF($B$3="","",VLOOKUP($B$3,WeiPain!$A$7:$Q$120,5,0))</f>
        <v/>
      </c>
      <c r="D5" s="425"/>
      <c r="E5" s="417"/>
      <c r="F5" s="420">
        <v>3</v>
      </c>
      <c r="G5" s="396" t="s">
        <v>218</v>
      </c>
      <c r="H5" s="417"/>
      <c r="I5" s="417"/>
      <c r="J5" s="417"/>
      <c r="K5" s="417"/>
      <c r="L5" s="417"/>
      <c r="M5" s="417"/>
    </row>
    <row r="6" spans="1:13" ht="13.5" customHeight="1" thickBot="1" x14ac:dyDescent="0.4">
      <c r="A6" s="421" t="s">
        <v>268</v>
      </c>
      <c r="B6" s="424"/>
      <c r="C6" s="424" t="str">
        <f>IF($B$3="","",VLOOKUP($B$3,WeiPain!$A$7:$Q$120,6,0))</f>
        <v/>
      </c>
      <c r="D6" s="425"/>
      <c r="E6" s="417"/>
      <c r="F6" s="395">
        <v>4</v>
      </c>
      <c r="G6" s="396" t="s">
        <v>269</v>
      </c>
      <c r="H6" s="417"/>
      <c r="I6" s="417"/>
      <c r="J6" s="417"/>
      <c r="K6" s="417"/>
      <c r="L6" s="417"/>
      <c r="M6" s="417"/>
    </row>
    <row r="7" spans="1:13" ht="13.5" customHeight="1" thickBot="1" x14ac:dyDescent="0.4">
      <c r="A7" s="421" t="s">
        <v>270</v>
      </c>
      <c r="B7" s="424"/>
      <c r="C7" s="426" t="str">
        <f>IF($B$3="","",VLOOKUP($B$3,WeiPain!$A$7:$Q$120,3,0))</f>
        <v/>
      </c>
      <c r="D7" s="425"/>
      <c r="E7" s="417"/>
      <c r="F7" s="420">
        <v>5</v>
      </c>
      <c r="G7" s="396" t="s">
        <v>222</v>
      </c>
      <c r="H7" s="417"/>
      <c r="I7" s="417"/>
      <c r="J7" s="417"/>
      <c r="K7" s="417"/>
      <c r="L7" s="417"/>
      <c r="M7" s="417"/>
    </row>
    <row r="8" spans="1:13" ht="12.75" customHeight="1" thickBot="1" x14ac:dyDescent="0.35">
      <c r="A8" s="427"/>
      <c r="B8" s="428" t="s">
        <v>145</v>
      </c>
      <c r="C8" s="428" t="s">
        <v>146</v>
      </c>
      <c r="D8" s="429" t="s">
        <v>147</v>
      </c>
      <c r="E8" s="417"/>
      <c r="F8" s="417"/>
      <c r="G8" s="417"/>
      <c r="H8" s="417"/>
      <c r="I8" s="417"/>
      <c r="J8" s="417"/>
      <c r="K8" s="417"/>
      <c r="L8" s="417"/>
      <c r="M8" s="417"/>
    </row>
    <row r="9" spans="1:13" ht="12.75" customHeight="1" thickBot="1" x14ac:dyDescent="0.35">
      <c r="A9" s="421" t="s">
        <v>259</v>
      </c>
      <c r="B9" s="430">
        <f>WeiPain!G3</f>
        <v>15.88</v>
      </c>
      <c r="C9" s="431" t="str">
        <f>IF($B$3="","",VLOOKUP($B$3,WeiPain!$A$7:$Q$120,7,0))</f>
        <v/>
      </c>
      <c r="D9" s="432"/>
      <c r="E9" s="417"/>
      <c r="F9" s="417"/>
      <c r="G9" s="417"/>
      <c r="H9" s="417"/>
      <c r="I9" s="417"/>
      <c r="J9" s="417"/>
      <c r="K9" s="417"/>
      <c r="L9" s="417"/>
      <c r="M9" s="417"/>
    </row>
    <row r="10" spans="1:13" ht="12.75" customHeight="1" thickBot="1" x14ac:dyDescent="0.35">
      <c r="A10" s="421" t="s">
        <v>176</v>
      </c>
      <c r="B10" s="431">
        <f>WeiPain!H3</f>
        <v>145</v>
      </c>
      <c r="C10" s="431" t="str">
        <f>IF($B$3="","",VLOOKUP($B$3,WeiPain!$A$7:$Q$120,8,0))</f>
        <v/>
      </c>
      <c r="D10" s="432">
        <f>WeiPain!H4</f>
        <v>165</v>
      </c>
      <c r="E10" s="417"/>
      <c r="F10" s="417"/>
      <c r="G10" s="417"/>
      <c r="H10" s="417"/>
      <c r="I10" s="417"/>
      <c r="J10" s="417"/>
      <c r="K10" s="417"/>
      <c r="L10" s="417"/>
      <c r="M10" s="417"/>
    </row>
    <row r="11" spans="1:13" ht="12.75" customHeight="1" thickBot="1" x14ac:dyDescent="0.35">
      <c r="A11" s="421" t="s">
        <v>218</v>
      </c>
      <c r="B11" s="431"/>
      <c r="C11" s="431" t="str">
        <f>IF($B$3="","",VLOOKUP($B$3,WeiPain!$A$7:$Q$120,9,0))</f>
        <v/>
      </c>
      <c r="D11" s="432">
        <f>WeiPain!I4</f>
        <v>410</v>
      </c>
      <c r="E11" s="417"/>
      <c r="F11" s="417"/>
      <c r="G11" s="417"/>
      <c r="H11" s="417"/>
      <c r="I11" s="417"/>
      <c r="J11" s="417"/>
      <c r="K11" s="417"/>
      <c r="L11" s="417"/>
      <c r="M11" s="417"/>
    </row>
    <row r="12" spans="1:13" ht="12.75" customHeight="1" thickBot="1" x14ac:dyDescent="0.35">
      <c r="A12" s="421" t="s">
        <v>229</v>
      </c>
      <c r="B12" s="433"/>
      <c r="C12" s="431" t="str">
        <f>IF($B$3="","",VLOOKUP($B$3,WeiPain!$A$7:$Q$120,10,0))</f>
        <v/>
      </c>
      <c r="D12" s="429"/>
      <c r="E12" s="417"/>
      <c r="F12" s="417"/>
      <c r="G12" s="417"/>
      <c r="H12" s="417"/>
      <c r="I12" s="417"/>
      <c r="J12" s="417"/>
      <c r="K12" s="417"/>
      <c r="L12" s="417"/>
      <c r="M12" s="417"/>
    </row>
    <row r="13" spans="1:13" ht="12.75" customHeight="1" x14ac:dyDescent="0.3">
      <c r="A13" s="434" t="s">
        <v>271</v>
      </c>
      <c r="B13" s="435"/>
      <c r="C13" s="435"/>
      <c r="D13" s="436"/>
      <c r="E13" s="417"/>
      <c r="F13" s="417"/>
      <c r="G13" s="417"/>
      <c r="H13" s="417"/>
      <c r="I13" s="417"/>
      <c r="J13" s="417"/>
      <c r="K13" s="417"/>
      <c r="L13" s="417"/>
      <c r="M13" s="417"/>
    </row>
    <row r="14" spans="1:13" ht="12.75" customHeight="1" x14ac:dyDescent="0.3">
      <c r="A14" s="437" t="str">
        <f>IF($B$3="","",VLOOKUP($B$3,WeiPain!$A$7:$Q$120,11,0))</f>
        <v/>
      </c>
      <c r="B14" s="438"/>
      <c r="C14" s="438"/>
      <c r="D14" s="439"/>
      <c r="E14" s="417"/>
      <c r="F14" s="417"/>
      <c r="G14" s="417"/>
      <c r="H14" s="417"/>
      <c r="I14" s="417"/>
      <c r="J14" s="417"/>
      <c r="K14" s="417"/>
      <c r="L14" s="417"/>
      <c r="M14" s="417"/>
    </row>
    <row r="15" spans="1:13" ht="12.75" customHeight="1" x14ac:dyDescent="0.3">
      <c r="A15" s="440"/>
      <c r="B15" s="441"/>
      <c r="C15" s="441"/>
      <c r="D15" s="442"/>
      <c r="E15" s="417"/>
      <c r="F15" s="417"/>
      <c r="G15" s="417"/>
      <c r="H15" s="417"/>
      <c r="I15" s="417"/>
      <c r="J15" s="417"/>
      <c r="K15" s="417"/>
      <c r="L15" s="417"/>
      <c r="M15" s="417"/>
    </row>
    <row r="16" spans="1:13" ht="12.75" customHeight="1" x14ac:dyDescent="0.3">
      <c r="A16" s="440"/>
      <c r="B16" s="441"/>
      <c r="C16" s="441"/>
      <c r="D16" s="442"/>
      <c r="E16" s="417"/>
      <c r="F16" s="417"/>
      <c r="G16" s="417"/>
      <c r="H16" s="417"/>
      <c r="I16" s="417"/>
      <c r="J16" s="417"/>
      <c r="K16" s="417"/>
      <c r="L16" s="417"/>
      <c r="M16" s="417"/>
    </row>
    <row r="17" spans="1:13" ht="12.75" customHeight="1" thickBot="1" x14ac:dyDescent="0.35">
      <c r="A17" s="443"/>
      <c r="B17" s="444"/>
      <c r="C17" s="444"/>
      <c r="D17" s="445"/>
      <c r="E17" s="417"/>
      <c r="F17" s="417"/>
      <c r="G17" s="417"/>
      <c r="H17" s="417"/>
      <c r="I17" s="417"/>
      <c r="J17" s="417"/>
      <c r="K17" s="417"/>
      <c r="L17" s="417"/>
      <c r="M17" s="417"/>
    </row>
    <row r="18" spans="1:13" ht="12.75" customHeight="1" x14ac:dyDescent="0.3">
      <c r="A18" s="446"/>
      <c r="B18" s="447"/>
      <c r="C18" s="447"/>
      <c r="D18" s="448"/>
      <c r="E18" s="417"/>
      <c r="F18" s="417"/>
      <c r="G18" s="417"/>
      <c r="H18" s="417"/>
      <c r="I18" s="417"/>
      <c r="J18" s="417"/>
      <c r="K18" s="417"/>
      <c r="L18" s="417"/>
      <c r="M18" s="417"/>
    </row>
    <row r="19" spans="1:13" ht="12.75" customHeight="1" x14ac:dyDescent="0.3">
      <c r="A19" s="449" t="s">
        <v>272</v>
      </c>
      <c r="B19" s="413" t="s">
        <v>156</v>
      </c>
      <c r="C19" s="450" t="str">
        <f>IF($B$3="","",VLOOKUP($B$3,WeiPain!$A$7:$Q$120,12,0))</f>
        <v/>
      </c>
      <c r="D19" s="451"/>
      <c r="E19" s="417"/>
      <c r="F19" s="417"/>
      <c r="G19" s="417"/>
      <c r="H19" s="417"/>
      <c r="I19" s="417"/>
      <c r="J19" s="417"/>
      <c r="K19" s="417"/>
      <c r="L19" s="417"/>
      <c r="M19" s="417"/>
    </row>
    <row r="20" spans="1:13" ht="12.75" customHeight="1" x14ac:dyDescent="0.3">
      <c r="A20" s="449"/>
      <c r="B20" s="413" t="s">
        <v>199</v>
      </c>
      <c r="C20" s="450" t="str">
        <f>IF($B$3="","",VLOOKUP($B$3,WeiPain!$A$7:$Q$120,13,0))</f>
        <v/>
      </c>
      <c r="D20" s="451"/>
      <c r="E20" s="417"/>
      <c r="F20" s="417"/>
      <c r="G20" s="417"/>
      <c r="H20" s="417"/>
      <c r="I20" s="417"/>
      <c r="J20" s="417"/>
      <c r="K20" s="417"/>
      <c r="L20" s="417"/>
      <c r="M20" s="417"/>
    </row>
    <row r="21" spans="1:13" ht="12.75" customHeight="1" x14ac:dyDescent="0.3">
      <c r="A21" s="449" t="s">
        <v>200</v>
      </c>
      <c r="B21" s="525" t="str">
        <f>IF($B$3="","",VLOOKUP($B$3,WeiPain!$A$7:$R$120,15,0))</f>
        <v/>
      </c>
      <c r="C21" s="525"/>
      <c r="D21" s="525"/>
      <c r="E21" s="417"/>
      <c r="F21" s="417"/>
      <c r="G21" s="417"/>
      <c r="H21" s="417"/>
      <c r="I21" s="417"/>
      <c r="J21" s="417"/>
      <c r="K21" s="417"/>
      <c r="L21" s="417"/>
      <c r="M21" s="417"/>
    </row>
    <row r="22" spans="1:13" ht="12.75" customHeight="1" thickBot="1" x14ac:dyDescent="0.35">
      <c r="A22" s="452"/>
      <c r="B22" s="422"/>
      <c r="C22" s="422"/>
      <c r="D22" s="423"/>
      <c r="E22" s="417"/>
      <c r="F22" s="417"/>
      <c r="G22" s="417"/>
      <c r="H22" s="417"/>
      <c r="I22" s="417"/>
      <c r="J22" s="417"/>
      <c r="K22" s="417"/>
      <c r="L22" s="417"/>
      <c r="M22" s="417"/>
    </row>
    <row r="23" spans="1:13" ht="12.75" customHeight="1" x14ac:dyDescent="0.3">
      <c r="A23" s="434" t="s">
        <v>112</v>
      </c>
      <c r="B23" s="435"/>
      <c r="C23" s="435"/>
      <c r="D23" s="436"/>
      <c r="E23" s="417"/>
      <c r="F23" s="417"/>
      <c r="G23" s="417"/>
      <c r="H23" s="417"/>
      <c r="I23" s="417"/>
      <c r="J23" s="417"/>
      <c r="K23" s="417"/>
      <c r="L23" s="417"/>
      <c r="M23" s="417"/>
    </row>
    <row r="24" spans="1:13" ht="12.75" customHeight="1" x14ac:dyDescent="0.3">
      <c r="A24" s="437" t="str">
        <f>IF($B$3="","",VLOOKUP($B$3,WeiPain!$A$7:$Q$120,16,0))</f>
        <v/>
      </c>
      <c r="B24" s="438"/>
      <c r="C24" s="438"/>
      <c r="D24" s="439"/>
      <c r="E24" s="417"/>
      <c r="F24" s="417"/>
      <c r="G24" s="417"/>
      <c r="H24" s="417"/>
      <c r="I24" s="417"/>
      <c r="J24" s="417"/>
      <c r="K24" s="417"/>
      <c r="L24" s="417"/>
      <c r="M24" s="417"/>
    </row>
    <row r="25" spans="1:13" ht="12.75" customHeight="1" x14ac:dyDescent="0.3">
      <c r="A25" s="440"/>
      <c r="B25" s="441"/>
      <c r="C25" s="441"/>
      <c r="D25" s="442"/>
      <c r="E25" s="417"/>
      <c r="F25" s="417"/>
      <c r="G25" s="417"/>
      <c r="H25" s="417"/>
      <c r="I25" s="417"/>
      <c r="J25" s="417"/>
      <c r="K25" s="417"/>
      <c r="L25" s="417"/>
      <c r="M25" s="417"/>
    </row>
    <row r="26" spans="1:13" ht="12.75" customHeight="1" thickBot="1" x14ac:dyDescent="0.35">
      <c r="A26" s="453"/>
      <c r="B26" s="454"/>
      <c r="C26" s="454"/>
      <c r="D26" s="455"/>
      <c r="E26" s="417"/>
      <c r="F26" s="417"/>
      <c r="G26" s="417"/>
      <c r="H26" s="417"/>
      <c r="I26" s="417"/>
      <c r="J26" s="417"/>
      <c r="K26" s="417"/>
      <c r="L26" s="417"/>
      <c r="M26" s="417"/>
    </row>
    <row r="27" spans="1:13" ht="12.75" customHeight="1" x14ac:dyDescent="0.3">
      <c r="A27" s="456"/>
      <c r="B27" s="457"/>
      <c r="C27" s="458"/>
      <c r="D27" s="459"/>
      <c r="E27" s="417"/>
      <c r="F27" s="417"/>
      <c r="G27" s="417"/>
      <c r="H27" s="417"/>
      <c r="I27" s="417"/>
      <c r="J27" s="417"/>
      <c r="K27" s="417"/>
      <c r="L27" s="417"/>
      <c r="M27" s="417"/>
    </row>
    <row r="28" spans="1:13" ht="12.75" customHeight="1" x14ac:dyDescent="0.3">
      <c r="A28" s="453"/>
      <c r="B28" s="454"/>
      <c r="C28" s="454"/>
      <c r="D28" s="455"/>
      <c r="E28" s="417"/>
      <c r="F28" s="417"/>
      <c r="G28" s="417"/>
      <c r="H28" s="417"/>
      <c r="I28" s="417"/>
      <c r="J28" s="417"/>
      <c r="K28" s="417"/>
      <c r="L28" s="417"/>
      <c r="M28" s="417"/>
    </row>
    <row r="29" spans="1:13" ht="12.75" customHeight="1" x14ac:dyDescent="0.3">
      <c r="A29" s="453"/>
      <c r="B29" s="454"/>
      <c r="C29" s="454"/>
      <c r="D29" s="455"/>
      <c r="E29" s="417"/>
      <c r="F29" s="417"/>
      <c r="G29" s="417"/>
      <c r="H29" s="417"/>
      <c r="I29" s="417"/>
      <c r="J29" s="417"/>
      <c r="K29" s="417"/>
      <c r="L29" s="417"/>
      <c r="M29" s="417"/>
    </row>
    <row r="30" spans="1:13" ht="12.75" customHeight="1" x14ac:dyDescent="0.3">
      <c r="A30" s="449"/>
      <c r="B30" s="417"/>
      <c r="C30" s="417"/>
      <c r="D30" s="451"/>
      <c r="E30" s="417"/>
      <c r="F30" s="417"/>
      <c r="G30" s="417"/>
      <c r="H30" s="417"/>
      <c r="I30" s="417"/>
      <c r="J30" s="417"/>
      <c r="K30" s="417"/>
      <c r="L30" s="417"/>
      <c r="M30" s="417"/>
    </row>
    <row r="31" spans="1:13" ht="12.75" customHeight="1" x14ac:dyDescent="0.3">
      <c r="A31" s="449" t="s">
        <v>201</v>
      </c>
      <c r="B31" s="460"/>
      <c r="C31" s="460"/>
      <c r="D31" s="451"/>
      <c r="E31" s="417"/>
      <c r="F31" s="417"/>
      <c r="G31" s="417"/>
      <c r="H31" s="417"/>
      <c r="I31" s="417"/>
      <c r="J31" s="417"/>
      <c r="K31" s="417"/>
      <c r="L31" s="417"/>
      <c r="M31" s="417"/>
    </row>
    <row r="32" spans="1:13" ht="12.75" customHeight="1" x14ac:dyDescent="0.3">
      <c r="A32" s="449" t="s">
        <v>160</v>
      </c>
      <c r="B32" s="461" t="str">
        <f>IF($B$3="","",VLOOKUP($B$3,WeiPain!$A$7:$R$120,18,0))</f>
        <v/>
      </c>
      <c r="C32" s="417"/>
      <c r="D32" s="451"/>
      <c r="E32" s="417"/>
      <c r="F32" s="417"/>
      <c r="G32" s="417"/>
      <c r="H32" s="417"/>
      <c r="I32" s="417"/>
      <c r="J32" s="417"/>
      <c r="K32" s="417"/>
      <c r="L32" s="417"/>
      <c r="M32" s="417"/>
    </row>
    <row r="33" spans="1:13" ht="18" customHeight="1" x14ac:dyDescent="0.3">
      <c r="A33" s="449"/>
      <c r="B33" s="417"/>
      <c r="C33" s="417"/>
      <c r="D33" s="451"/>
      <c r="E33" s="417"/>
      <c r="F33" s="417"/>
      <c r="G33" s="417"/>
      <c r="H33" s="417"/>
      <c r="I33" s="417"/>
      <c r="J33" s="417"/>
      <c r="K33" s="417"/>
      <c r="L33" s="417"/>
      <c r="M33" s="417"/>
    </row>
    <row r="34" spans="1:13" ht="12.75" customHeight="1" x14ac:dyDescent="0.3">
      <c r="A34" s="449" t="s">
        <v>161</v>
      </c>
      <c r="B34" s="462">
        <f ca="1">IF(C34&lt;&gt;"","",NOW())</f>
        <v>45751.598656944443</v>
      </c>
      <c r="C34" s="462"/>
      <c r="D34" s="451"/>
      <c r="E34" s="417"/>
      <c r="F34" s="417"/>
      <c r="G34" s="417"/>
      <c r="H34" s="417"/>
      <c r="I34" s="417"/>
      <c r="J34" s="417"/>
      <c r="K34" s="417"/>
      <c r="L34" s="417"/>
      <c r="M34" s="417"/>
    </row>
    <row r="35" spans="1:13" ht="12.75" customHeight="1" x14ac:dyDescent="0.3">
      <c r="A35" s="463"/>
      <c r="B35" s="417"/>
      <c r="C35" s="417"/>
      <c r="D35" s="451"/>
      <c r="E35" s="417"/>
      <c r="F35" s="417"/>
      <c r="G35" s="417"/>
      <c r="H35" s="417"/>
      <c r="I35" s="417"/>
      <c r="J35" s="417"/>
      <c r="K35" s="417"/>
      <c r="L35" s="417"/>
      <c r="M35" s="417"/>
    </row>
    <row r="36" spans="1:13" ht="12.75" customHeight="1" x14ac:dyDescent="0.3">
      <c r="A36" s="463"/>
      <c r="B36" s="417"/>
      <c r="C36" s="417"/>
      <c r="D36" s="451"/>
      <c r="E36" s="417"/>
      <c r="F36" s="417"/>
      <c r="G36" s="417"/>
      <c r="H36" s="417"/>
      <c r="I36" s="417"/>
      <c r="J36" s="417"/>
      <c r="K36" s="417"/>
      <c r="L36" s="417"/>
      <c r="M36" s="417"/>
    </row>
    <row r="37" spans="1:13" ht="12.75" customHeight="1" x14ac:dyDescent="0.3">
      <c r="A37" s="463"/>
      <c r="B37" s="417"/>
      <c r="C37" s="417"/>
      <c r="D37" s="451"/>
      <c r="E37" s="417"/>
      <c r="F37" s="417"/>
      <c r="G37" s="417"/>
      <c r="H37" s="417"/>
      <c r="I37" s="417"/>
      <c r="J37" s="417"/>
      <c r="K37" s="417"/>
      <c r="L37" s="417"/>
      <c r="M37" s="417"/>
    </row>
    <row r="38" spans="1:13" ht="12.75" customHeight="1" x14ac:dyDescent="0.3">
      <c r="A38" s="463"/>
      <c r="B38" s="417"/>
      <c r="C38" s="417"/>
      <c r="D38" s="451"/>
      <c r="E38" s="417"/>
      <c r="F38" s="417"/>
      <c r="G38" s="417"/>
      <c r="H38" s="417"/>
      <c r="I38" s="417"/>
      <c r="J38" s="417"/>
      <c r="K38" s="417"/>
      <c r="L38" s="417"/>
      <c r="M38" s="417"/>
    </row>
    <row r="39" spans="1:13" ht="12.75" customHeight="1" x14ac:dyDescent="0.3">
      <c r="A39" s="463"/>
      <c r="B39" s="417"/>
      <c r="C39" s="417"/>
      <c r="D39" s="451"/>
      <c r="E39" s="417"/>
      <c r="F39" s="417"/>
      <c r="G39" s="417"/>
      <c r="H39" s="417"/>
      <c r="I39" s="417"/>
      <c r="J39" s="417"/>
      <c r="K39" s="417"/>
      <c r="L39" s="417"/>
      <c r="M39" s="417"/>
    </row>
    <row r="40" spans="1:13" ht="12.75" customHeight="1" x14ac:dyDescent="0.3">
      <c r="A40" s="463"/>
      <c r="B40" s="417"/>
      <c r="C40" s="417"/>
      <c r="D40" s="451"/>
      <c r="E40" s="417"/>
      <c r="F40" s="417"/>
      <c r="G40" s="417"/>
      <c r="H40" s="417"/>
      <c r="I40" s="417"/>
      <c r="J40" s="417"/>
      <c r="K40" s="417"/>
      <c r="L40" s="417"/>
      <c r="M40" s="417"/>
    </row>
    <row r="41" spans="1:13" ht="12.75" customHeight="1" x14ac:dyDescent="0.3">
      <c r="A41" s="463"/>
      <c r="B41" s="417"/>
      <c r="C41" s="417"/>
      <c r="D41" s="451"/>
      <c r="E41" s="417"/>
      <c r="F41" s="417"/>
      <c r="G41" s="417"/>
      <c r="H41" s="417"/>
      <c r="I41" s="417"/>
      <c r="J41" s="417"/>
      <c r="K41" s="417"/>
      <c r="L41" s="417"/>
      <c r="M41" s="417"/>
    </row>
    <row r="42" spans="1:13" ht="12.75" customHeight="1" x14ac:dyDescent="0.3">
      <c r="A42" s="463"/>
      <c r="B42" s="417"/>
      <c r="C42" s="417"/>
      <c r="D42" s="451"/>
      <c r="E42" s="417"/>
      <c r="F42" s="417"/>
      <c r="G42" s="417"/>
      <c r="H42" s="417"/>
      <c r="I42" s="417"/>
      <c r="J42" s="417"/>
      <c r="K42" s="417"/>
      <c r="L42" s="417"/>
      <c r="M42" s="417"/>
    </row>
    <row r="43" spans="1:13" ht="12.75" customHeight="1" x14ac:dyDescent="0.3">
      <c r="A43" s="463"/>
      <c r="B43" s="417"/>
      <c r="C43" s="417"/>
      <c r="D43" s="451"/>
      <c r="E43" s="417"/>
      <c r="F43" s="417"/>
      <c r="G43" s="417"/>
      <c r="H43" s="417"/>
      <c r="I43" s="417"/>
      <c r="J43" s="417"/>
      <c r="K43" s="417"/>
      <c r="L43" s="417"/>
      <c r="M43" s="417"/>
    </row>
    <row r="44" spans="1:13" ht="12.75" customHeight="1" x14ac:dyDescent="0.3">
      <c r="A44" s="463"/>
      <c r="B44" s="417"/>
      <c r="C44" s="417"/>
      <c r="D44" s="451"/>
      <c r="E44" s="417"/>
      <c r="F44" s="417"/>
      <c r="G44" s="417"/>
      <c r="H44" s="417"/>
      <c r="I44" s="417"/>
      <c r="J44" s="417"/>
      <c r="K44" s="417"/>
      <c r="L44" s="417"/>
      <c r="M44" s="417"/>
    </row>
    <row r="45" spans="1:13" ht="12.75" customHeight="1" x14ac:dyDescent="0.3">
      <c r="A45" s="463"/>
      <c r="B45" s="417"/>
      <c r="C45" s="417"/>
      <c r="D45" s="451"/>
      <c r="E45" s="417"/>
      <c r="F45" s="417"/>
      <c r="G45" s="417"/>
      <c r="H45" s="417"/>
      <c r="I45" s="417"/>
      <c r="J45" s="417"/>
      <c r="K45" s="417"/>
      <c r="L45" s="417"/>
      <c r="M45" s="417"/>
    </row>
    <row r="46" spans="1:13" ht="12.75" customHeight="1" x14ac:dyDescent="0.3">
      <c r="A46" s="463"/>
      <c r="B46" s="417"/>
      <c r="C46" s="417"/>
      <c r="D46" s="451"/>
      <c r="E46" s="417"/>
      <c r="F46" s="417"/>
      <c r="G46" s="417"/>
      <c r="H46" s="417"/>
      <c r="I46" s="417"/>
      <c r="J46" s="417"/>
      <c r="K46" s="417"/>
      <c r="L46" s="417"/>
      <c r="M46" s="417"/>
    </row>
    <row r="47" spans="1:13" ht="12.75" customHeight="1" x14ac:dyDescent="0.3">
      <c r="A47" s="463"/>
      <c r="B47" s="417"/>
      <c r="C47" s="417"/>
      <c r="D47" s="451"/>
      <c r="E47" s="417"/>
      <c r="F47" s="417"/>
      <c r="G47" s="417"/>
      <c r="H47" s="417"/>
      <c r="I47" s="417"/>
      <c r="J47" s="417"/>
      <c r="K47" s="417"/>
      <c r="L47" s="417"/>
      <c r="M47" s="417"/>
    </row>
    <row r="48" spans="1:13" ht="12.75" customHeight="1" x14ac:dyDescent="0.3">
      <c r="A48" s="463"/>
      <c r="B48" s="417"/>
      <c r="C48" s="417"/>
      <c r="D48" s="451"/>
      <c r="E48" s="417"/>
      <c r="F48" s="417"/>
      <c r="G48" s="417"/>
      <c r="H48" s="417"/>
      <c r="I48" s="417"/>
      <c r="J48" s="417"/>
      <c r="K48" s="417"/>
      <c r="L48" s="417"/>
      <c r="M48" s="417"/>
    </row>
    <row r="49" spans="1:13" ht="12.75" customHeight="1" x14ac:dyDescent="0.3">
      <c r="A49" s="463"/>
      <c r="B49" s="417"/>
      <c r="C49" s="417"/>
      <c r="D49" s="451"/>
      <c r="E49" s="417"/>
      <c r="F49" s="417"/>
      <c r="G49" s="417"/>
      <c r="H49" s="417"/>
      <c r="I49" s="417"/>
      <c r="J49" s="417"/>
      <c r="K49" s="417"/>
      <c r="L49" s="417"/>
      <c r="M49" s="417"/>
    </row>
    <row r="50" spans="1:13" ht="12.75" customHeight="1" x14ac:dyDescent="0.3">
      <c r="A50" s="463"/>
      <c r="B50" s="417"/>
      <c r="C50" s="417"/>
      <c r="D50" s="451"/>
      <c r="E50" s="417"/>
      <c r="F50" s="417"/>
      <c r="G50" s="417"/>
      <c r="H50" s="417"/>
      <c r="I50" s="417"/>
      <c r="J50" s="417"/>
      <c r="K50" s="417"/>
      <c r="L50" s="417"/>
      <c r="M50" s="417"/>
    </row>
    <row r="51" spans="1:13" ht="12.75" customHeight="1" x14ac:dyDescent="0.3">
      <c r="A51" s="463"/>
      <c r="B51" s="417"/>
      <c r="C51" s="417"/>
      <c r="D51" s="451"/>
      <c r="E51" s="417"/>
      <c r="F51" s="417"/>
      <c r="G51" s="417"/>
      <c r="H51" s="417"/>
      <c r="I51" s="417"/>
      <c r="J51" s="417"/>
      <c r="K51" s="417"/>
      <c r="L51" s="417"/>
      <c r="M51" s="417"/>
    </row>
    <row r="52" spans="1:13" ht="12.75" customHeight="1" x14ac:dyDescent="0.3">
      <c r="A52" s="463"/>
      <c r="B52" s="417"/>
      <c r="C52" s="417"/>
      <c r="D52" s="451"/>
      <c r="E52" s="417"/>
      <c r="F52" s="417"/>
      <c r="G52" s="417"/>
      <c r="H52" s="417"/>
      <c r="I52" s="417"/>
      <c r="J52" s="417"/>
      <c r="K52" s="417"/>
      <c r="L52" s="417"/>
      <c r="M52" s="417"/>
    </row>
    <row r="53" spans="1:13" ht="12.75" customHeight="1" x14ac:dyDescent="0.3">
      <c r="A53" s="463"/>
      <c r="B53" s="417"/>
      <c r="C53" s="417"/>
      <c r="D53" s="451"/>
      <c r="E53" s="417"/>
      <c r="F53" s="417"/>
      <c r="G53" s="417"/>
      <c r="H53" s="417"/>
      <c r="I53" s="417"/>
      <c r="J53" s="417"/>
      <c r="K53" s="417"/>
      <c r="L53" s="417"/>
      <c r="M53" s="417"/>
    </row>
    <row r="54" spans="1:13" ht="12.75" customHeight="1" x14ac:dyDescent="0.3">
      <c r="A54" s="463"/>
      <c r="B54" s="417"/>
      <c r="C54" s="417"/>
      <c r="D54" s="451"/>
      <c r="E54" s="417"/>
      <c r="F54" s="417"/>
      <c r="G54" s="417"/>
      <c r="H54" s="417"/>
      <c r="I54" s="417"/>
      <c r="J54" s="417"/>
      <c r="K54" s="417"/>
      <c r="L54" s="417"/>
      <c r="M54" s="417"/>
    </row>
    <row r="55" spans="1:13" ht="12.75" customHeight="1" thickBot="1" x14ac:dyDescent="0.35">
      <c r="A55" s="464"/>
      <c r="B55" s="422"/>
      <c r="C55" s="422"/>
      <c r="D55" s="423"/>
      <c r="E55" s="417"/>
      <c r="F55" s="417"/>
      <c r="G55" s="417"/>
      <c r="H55" s="417"/>
      <c r="I55" s="417"/>
      <c r="J55" s="417"/>
      <c r="K55" s="417"/>
      <c r="L55" s="417"/>
      <c r="M55" s="417"/>
    </row>
    <row r="56" spans="1:13" ht="12.75" customHeight="1" x14ac:dyDescent="0.3">
      <c r="A56" s="417"/>
      <c r="B56" s="417"/>
      <c r="C56" s="417"/>
      <c r="D56" s="417"/>
      <c r="E56" s="417"/>
      <c r="F56" s="417"/>
      <c r="G56" s="417"/>
      <c r="H56" s="417"/>
      <c r="I56" s="417"/>
      <c r="J56" s="417"/>
      <c r="K56" s="417"/>
      <c r="L56" s="417"/>
      <c r="M56" s="417"/>
    </row>
    <row r="57" spans="1:13" ht="13" x14ac:dyDescent="0.3">
      <c r="A57" s="417"/>
      <c r="B57" s="417"/>
      <c r="C57" s="417"/>
      <c r="D57" s="417"/>
      <c r="E57" s="417"/>
      <c r="F57" s="417"/>
      <c r="G57" s="417"/>
      <c r="H57" s="417"/>
      <c r="I57" s="417"/>
      <c r="J57" s="417"/>
      <c r="K57" s="417"/>
      <c r="L57" s="417"/>
      <c r="M57" s="417"/>
    </row>
    <row r="58" spans="1:13" ht="13" x14ac:dyDescent="0.3">
      <c r="A58" s="417"/>
      <c r="B58" s="417"/>
      <c r="C58" s="417"/>
      <c r="D58" s="417"/>
      <c r="E58" s="417"/>
      <c r="F58" s="417"/>
      <c r="G58" s="417"/>
      <c r="H58" s="417"/>
      <c r="I58" s="417"/>
      <c r="J58" s="417"/>
      <c r="K58" s="417"/>
      <c r="L58" s="417"/>
      <c r="M58" s="417"/>
    </row>
    <row r="59" spans="1:13" ht="13" x14ac:dyDescent="0.3">
      <c r="A59" s="417"/>
      <c r="B59" s="417"/>
      <c r="C59" s="417"/>
      <c r="D59" s="417"/>
      <c r="E59" s="417"/>
      <c r="F59" s="417"/>
      <c r="G59" s="417"/>
      <c r="H59" s="417"/>
      <c r="I59" s="417"/>
      <c r="J59" s="417"/>
      <c r="K59" s="417"/>
      <c r="L59" s="417"/>
      <c r="M59" s="417"/>
    </row>
    <row r="60" spans="1:13" ht="13" x14ac:dyDescent="0.3">
      <c r="A60" s="417"/>
      <c r="B60" s="417"/>
      <c r="C60" s="417"/>
      <c r="D60" s="417"/>
      <c r="E60" s="417"/>
      <c r="F60" s="417"/>
      <c r="G60" s="417"/>
      <c r="H60" s="417"/>
      <c r="I60" s="417"/>
      <c r="J60" s="417"/>
      <c r="K60" s="417"/>
      <c r="L60" s="417"/>
      <c r="M60" s="417"/>
    </row>
    <row r="61" spans="1:13" ht="13" x14ac:dyDescent="0.3">
      <c r="A61" s="417"/>
      <c r="B61" s="417"/>
      <c r="C61" s="417"/>
      <c r="D61" s="417"/>
      <c r="E61" s="417"/>
      <c r="F61" s="417"/>
      <c r="G61" s="417"/>
      <c r="H61" s="417"/>
      <c r="I61" s="417"/>
      <c r="J61" s="417"/>
      <c r="K61" s="417"/>
      <c r="L61" s="417"/>
      <c r="M61" s="417"/>
    </row>
    <row r="62" spans="1:13" ht="13" x14ac:dyDescent="0.3">
      <c r="A62" s="417"/>
      <c r="B62" s="417"/>
      <c r="C62" s="417"/>
      <c r="D62" s="417"/>
      <c r="E62" s="417"/>
      <c r="F62" s="417"/>
      <c r="G62" s="417"/>
      <c r="H62" s="417"/>
      <c r="I62" s="417"/>
      <c r="J62" s="417"/>
      <c r="K62" s="417"/>
      <c r="L62" s="417"/>
      <c r="M62" s="417"/>
    </row>
    <row r="63" spans="1:13" ht="13" x14ac:dyDescent="0.3">
      <c r="A63" s="417"/>
      <c r="B63" s="417"/>
      <c r="C63" s="417"/>
      <c r="D63" s="417"/>
      <c r="E63" s="417"/>
      <c r="F63" s="417"/>
      <c r="G63" s="417"/>
      <c r="H63" s="417"/>
      <c r="I63" s="417"/>
      <c r="J63" s="417"/>
      <c r="K63" s="417"/>
      <c r="L63" s="417"/>
      <c r="M63" s="417"/>
    </row>
    <row r="64" spans="1:13" ht="13" x14ac:dyDescent="0.3">
      <c r="A64" s="417"/>
      <c r="B64" s="417"/>
      <c r="C64" s="417"/>
      <c r="D64" s="417"/>
      <c r="E64" s="417"/>
      <c r="F64" s="417"/>
      <c r="G64" s="417"/>
      <c r="H64" s="417"/>
      <c r="I64" s="417"/>
      <c r="J64" s="417"/>
      <c r="K64" s="417"/>
      <c r="L64" s="417"/>
      <c r="M64" s="417"/>
    </row>
    <row r="65" spans="1:13" ht="13" x14ac:dyDescent="0.3">
      <c r="A65" s="417"/>
      <c r="B65" s="417"/>
      <c r="C65" s="417"/>
      <c r="D65" s="417"/>
      <c r="E65" s="417"/>
      <c r="F65" s="417"/>
      <c r="G65" s="417"/>
      <c r="H65" s="417"/>
      <c r="I65" s="417"/>
      <c r="J65" s="417"/>
      <c r="K65" s="417"/>
      <c r="L65" s="417"/>
      <c r="M65" s="417"/>
    </row>
    <row r="66" spans="1:13" ht="13" x14ac:dyDescent="0.3">
      <c r="A66" s="417"/>
      <c r="B66" s="417"/>
      <c r="C66" s="417"/>
      <c r="D66" s="417"/>
      <c r="E66" s="417"/>
      <c r="F66" s="417"/>
      <c r="G66" s="417"/>
      <c r="H66" s="417"/>
      <c r="I66" s="417"/>
      <c r="J66" s="417"/>
      <c r="K66" s="417"/>
      <c r="L66" s="417"/>
      <c r="M66" s="417"/>
    </row>
    <row r="67" spans="1:13" ht="13" x14ac:dyDescent="0.3">
      <c r="A67" s="417"/>
      <c r="B67" s="417"/>
      <c r="C67" s="417"/>
      <c r="D67" s="417"/>
      <c r="E67" s="417"/>
      <c r="F67" s="417"/>
      <c r="G67" s="417"/>
      <c r="H67" s="417"/>
      <c r="I67" s="417"/>
      <c r="J67" s="417"/>
      <c r="K67" s="417"/>
      <c r="L67" s="417"/>
      <c r="M67" s="417"/>
    </row>
    <row r="68" spans="1:13" ht="13" x14ac:dyDescent="0.3">
      <c r="A68" s="417"/>
      <c r="B68" s="417"/>
      <c r="C68" s="417"/>
      <c r="D68" s="417"/>
      <c r="E68" s="417"/>
      <c r="F68" s="417"/>
      <c r="G68" s="417"/>
      <c r="H68" s="417"/>
      <c r="I68" s="417"/>
      <c r="J68" s="417"/>
      <c r="K68" s="417"/>
      <c r="L68" s="417"/>
      <c r="M68" s="417"/>
    </row>
    <row r="69" spans="1:13" ht="13" x14ac:dyDescent="0.3">
      <c r="A69" s="417"/>
      <c r="B69" s="417"/>
      <c r="C69" s="417"/>
      <c r="D69" s="417"/>
      <c r="E69" s="417"/>
      <c r="F69" s="417"/>
      <c r="G69" s="417"/>
      <c r="H69" s="417"/>
      <c r="I69" s="417"/>
      <c r="J69" s="417"/>
      <c r="K69" s="417"/>
      <c r="L69" s="417"/>
      <c r="M69" s="417"/>
    </row>
    <row r="70" spans="1:13" ht="13" x14ac:dyDescent="0.3">
      <c r="A70" s="417"/>
      <c r="B70" s="417"/>
      <c r="C70" s="417"/>
      <c r="D70" s="417"/>
      <c r="E70" s="417"/>
      <c r="F70" s="417"/>
      <c r="G70" s="417"/>
      <c r="H70" s="417"/>
      <c r="I70" s="417"/>
      <c r="J70" s="417"/>
      <c r="K70" s="417"/>
      <c r="L70" s="417"/>
      <c r="M70" s="417"/>
    </row>
    <row r="71" spans="1:13" ht="13" x14ac:dyDescent="0.3">
      <c r="A71" s="417"/>
      <c r="B71" s="417"/>
      <c r="C71" s="417"/>
      <c r="D71" s="417"/>
      <c r="E71" s="417"/>
      <c r="F71" s="417"/>
      <c r="G71" s="417"/>
      <c r="H71" s="417"/>
      <c r="I71" s="417"/>
      <c r="J71" s="417"/>
      <c r="K71" s="417"/>
      <c r="L71" s="417"/>
      <c r="M71" s="417"/>
    </row>
    <row r="72" spans="1:13" ht="13" x14ac:dyDescent="0.3">
      <c r="A72" s="417"/>
      <c r="B72" s="417"/>
      <c r="C72" s="417"/>
      <c r="D72" s="417"/>
      <c r="E72" s="417"/>
      <c r="F72" s="417"/>
      <c r="G72" s="417"/>
      <c r="H72" s="417"/>
      <c r="I72" s="417"/>
      <c r="J72" s="417"/>
      <c r="K72" s="417"/>
      <c r="L72" s="417"/>
      <c r="M72" s="417"/>
    </row>
    <row r="73" spans="1:13" ht="13" x14ac:dyDescent="0.3">
      <c r="A73" s="417"/>
      <c r="B73" s="417"/>
      <c r="C73" s="417"/>
      <c r="D73" s="417"/>
      <c r="E73" s="417"/>
      <c r="F73" s="417"/>
      <c r="G73" s="417"/>
      <c r="H73" s="417"/>
      <c r="I73" s="417"/>
      <c r="J73" s="417"/>
      <c r="K73" s="417"/>
      <c r="L73" s="417"/>
      <c r="M73" s="417"/>
    </row>
    <row r="74" spans="1:13" ht="13" x14ac:dyDescent="0.3">
      <c r="A74" s="417"/>
      <c r="B74" s="417"/>
      <c r="C74" s="417"/>
      <c r="D74" s="417"/>
      <c r="E74" s="417"/>
      <c r="F74" s="417"/>
      <c r="G74" s="417"/>
      <c r="H74" s="417"/>
      <c r="I74" s="417"/>
      <c r="J74" s="417"/>
      <c r="K74" s="417"/>
      <c r="L74" s="417"/>
      <c r="M74" s="417"/>
    </row>
    <row r="75" spans="1:13" ht="13" x14ac:dyDescent="0.3">
      <c r="A75" s="417"/>
      <c r="B75" s="417"/>
      <c r="C75" s="417"/>
      <c r="D75" s="417"/>
      <c r="E75" s="417"/>
      <c r="F75" s="417"/>
      <c r="G75" s="417"/>
      <c r="H75" s="417"/>
      <c r="I75" s="417"/>
      <c r="J75" s="417"/>
      <c r="K75" s="417"/>
      <c r="L75" s="417"/>
      <c r="M75" s="417"/>
    </row>
    <row r="76" spans="1:13" ht="13" x14ac:dyDescent="0.3">
      <c r="A76" s="417"/>
      <c r="B76" s="417"/>
      <c r="C76" s="417"/>
      <c r="D76" s="417"/>
      <c r="E76" s="417"/>
      <c r="F76" s="417"/>
      <c r="G76" s="417"/>
      <c r="H76" s="417"/>
      <c r="I76" s="417"/>
      <c r="J76" s="417"/>
      <c r="K76" s="417"/>
      <c r="L76" s="417"/>
      <c r="M76" s="417"/>
    </row>
    <row r="77" spans="1:13" ht="13" x14ac:dyDescent="0.3">
      <c r="A77" s="417"/>
      <c r="B77" s="417"/>
      <c r="C77" s="417"/>
      <c r="D77" s="417"/>
      <c r="E77" s="417"/>
      <c r="F77" s="417"/>
      <c r="G77" s="417"/>
      <c r="H77" s="417"/>
      <c r="I77" s="417"/>
      <c r="J77" s="417"/>
      <c r="K77" s="417"/>
      <c r="L77" s="417"/>
      <c r="M77" s="417"/>
    </row>
    <row r="78" spans="1:13" ht="13" x14ac:dyDescent="0.3">
      <c r="A78" s="417"/>
      <c r="B78" s="417"/>
      <c r="C78" s="417"/>
      <c r="D78" s="417"/>
      <c r="E78" s="417"/>
      <c r="F78" s="417"/>
      <c r="G78" s="417"/>
      <c r="H78" s="417"/>
      <c r="I78" s="417"/>
      <c r="J78" s="417"/>
      <c r="K78" s="417"/>
      <c r="L78" s="417"/>
      <c r="M78" s="417"/>
    </row>
    <row r="79" spans="1:13" ht="13" x14ac:dyDescent="0.3">
      <c r="A79" s="417"/>
      <c r="B79" s="417"/>
      <c r="C79" s="417"/>
      <c r="D79" s="417"/>
      <c r="E79" s="417"/>
      <c r="F79" s="417"/>
      <c r="G79" s="417"/>
      <c r="H79" s="417"/>
      <c r="I79" s="417"/>
      <c r="J79" s="417"/>
      <c r="K79" s="417"/>
      <c r="L79" s="417"/>
      <c r="M79" s="417"/>
    </row>
    <row r="80" spans="1:13" ht="13" x14ac:dyDescent="0.3">
      <c r="A80" s="417"/>
      <c r="B80" s="417"/>
      <c r="C80" s="417"/>
      <c r="D80" s="417"/>
      <c r="E80" s="417"/>
      <c r="F80" s="417"/>
      <c r="G80" s="417"/>
      <c r="H80" s="417"/>
      <c r="I80" s="417"/>
      <c r="J80" s="417"/>
      <c r="K80" s="417"/>
      <c r="L80" s="417"/>
      <c r="M80" s="417"/>
    </row>
    <row r="81" spans="1:13" ht="13" x14ac:dyDescent="0.3">
      <c r="A81" s="417"/>
      <c r="B81" s="417"/>
      <c r="C81" s="417"/>
      <c r="D81" s="417"/>
      <c r="E81" s="417"/>
      <c r="F81" s="417"/>
      <c r="G81" s="417"/>
      <c r="H81" s="417"/>
      <c r="I81" s="417"/>
      <c r="J81" s="417"/>
      <c r="K81" s="417"/>
      <c r="L81" s="417"/>
      <c r="M81" s="417"/>
    </row>
    <row r="82" spans="1:13" ht="13" x14ac:dyDescent="0.3">
      <c r="A82" s="417"/>
      <c r="B82" s="417"/>
      <c r="C82" s="417"/>
      <c r="D82" s="417"/>
      <c r="E82" s="417"/>
      <c r="F82" s="417"/>
      <c r="G82" s="417"/>
      <c r="H82" s="417"/>
      <c r="I82" s="417"/>
      <c r="J82" s="417"/>
      <c r="K82" s="417"/>
      <c r="L82" s="417"/>
      <c r="M82" s="417"/>
    </row>
    <row r="83" spans="1:13" ht="13" x14ac:dyDescent="0.3">
      <c r="A83" s="417"/>
      <c r="B83" s="417"/>
      <c r="C83" s="417"/>
      <c r="D83" s="417"/>
      <c r="E83" s="417"/>
      <c r="F83" s="417"/>
      <c r="G83" s="417"/>
      <c r="H83" s="417"/>
      <c r="I83" s="417"/>
      <c r="J83" s="417"/>
      <c r="K83" s="417"/>
      <c r="L83" s="417"/>
      <c r="M83" s="417"/>
    </row>
    <row r="84" spans="1:13" ht="13" x14ac:dyDescent="0.3">
      <c r="A84" s="417"/>
      <c r="B84" s="417"/>
      <c r="C84" s="417"/>
      <c r="D84" s="417"/>
      <c r="E84" s="417"/>
      <c r="F84" s="417"/>
      <c r="G84" s="417"/>
      <c r="H84" s="417"/>
      <c r="I84" s="417"/>
      <c r="J84" s="417"/>
      <c r="K84" s="417"/>
      <c r="L84" s="417"/>
      <c r="M84" s="417"/>
    </row>
    <row r="85" spans="1:13" ht="13" x14ac:dyDescent="0.3">
      <c r="A85" s="417"/>
      <c r="B85" s="417"/>
      <c r="C85" s="417"/>
      <c r="D85" s="417"/>
      <c r="E85" s="417"/>
      <c r="F85" s="417"/>
      <c r="G85" s="417"/>
      <c r="H85" s="417"/>
      <c r="I85" s="417"/>
      <c r="J85" s="417"/>
      <c r="K85" s="417"/>
      <c r="L85" s="417"/>
      <c r="M85" s="417"/>
    </row>
    <row r="86" spans="1:13" ht="13" x14ac:dyDescent="0.3">
      <c r="A86" s="417"/>
      <c r="B86" s="417"/>
      <c r="C86" s="417"/>
      <c r="D86" s="417"/>
      <c r="E86" s="417"/>
      <c r="F86" s="417"/>
      <c r="G86" s="417"/>
      <c r="H86" s="417"/>
      <c r="I86" s="417"/>
      <c r="J86" s="417"/>
      <c r="K86" s="417"/>
      <c r="L86" s="417"/>
      <c r="M86" s="417"/>
    </row>
    <row r="87" spans="1:13" ht="13" x14ac:dyDescent="0.3">
      <c r="A87" s="417"/>
      <c r="B87" s="417"/>
      <c r="C87" s="417"/>
      <c r="D87" s="417"/>
      <c r="E87" s="417"/>
      <c r="F87" s="417"/>
      <c r="G87" s="417"/>
      <c r="H87" s="417"/>
      <c r="I87" s="417"/>
      <c r="J87" s="417"/>
      <c r="K87" s="417"/>
      <c r="L87" s="417"/>
      <c r="M87" s="417"/>
    </row>
    <row r="88" spans="1:13" ht="13" x14ac:dyDescent="0.3">
      <c r="A88" s="417"/>
      <c r="B88" s="417"/>
      <c r="C88" s="417"/>
      <c r="D88" s="417"/>
      <c r="E88" s="417"/>
      <c r="F88" s="417"/>
      <c r="G88" s="417"/>
      <c r="H88" s="417"/>
      <c r="I88" s="417"/>
      <c r="J88" s="417"/>
      <c r="K88" s="417"/>
      <c r="L88" s="417"/>
      <c r="M88" s="417"/>
    </row>
    <row r="89" spans="1:13" ht="13" x14ac:dyDescent="0.3">
      <c r="A89" s="417"/>
      <c r="B89" s="417"/>
      <c r="C89" s="417"/>
      <c r="D89" s="417"/>
      <c r="E89" s="417"/>
      <c r="F89" s="417"/>
      <c r="G89" s="417"/>
      <c r="H89" s="417"/>
      <c r="I89" s="417"/>
      <c r="J89" s="417"/>
      <c r="K89" s="417"/>
      <c r="L89" s="417"/>
      <c r="M89" s="417"/>
    </row>
    <row r="90" spans="1:13" ht="13" x14ac:dyDescent="0.3">
      <c r="A90" s="417"/>
      <c r="B90" s="417"/>
      <c r="C90" s="417"/>
      <c r="D90" s="417"/>
      <c r="E90" s="417"/>
      <c r="F90" s="417"/>
      <c r="G90" s="417"/>
      <c r="H90" s="417"/>
      <c r="I90" s="417"/>
      <c r="J90" s="417"/>
      <c r="K90" s="417"/>
      <c r="L90" s="417"/>
      <c r="M90" s="417"/>
    </row>
    <row r="91" spans="1:13" ht="13" x14ac:dyDescent="0.3">
      <c r="A91" s="417"/>
      <c r="B91" s="417"/>
      <c r="C91" s="417"/>
      <c r="D91" s="417"/>
      <c r="E91" s="417"/>
      <c r="F91" s="417"/>
      <c r="G91" s="417"/>
      <c r="H91" s="417"/>
      <c r="I91" s="417"/>
      <c r="J91" s="417"/>
      <c r="K91" s="417"/>
      <c r="L91" s="417"/>
      <c r="M91" s="417"/>
    </row>
    <row r="92" spans="1:13" ht="13" x14ac:dyDescent="0.3">
      <c r="A92" s="417"/>
      <c r="B92" s="417"/>
      <c r="C92" s="417"/>
      <c r="D92" s="417"/>
      <c r="E92" s="417"/>
      <c r="F92" s="417"/>
      <c r="G92" s="417"/>
      <c r="H92" s="417"/>
      <c r="I92" s="417"/>
      <c r="J92" s="417"/>
      <c r="K92" s="417"/>
      <c r="L92" s="417"/>
      <c r="M92" s="417"/>
    </row>
    <row r="93" spans="1:13" ht="13" x14ac:dyDescent="0.3">
      <c r="A93" s="417"/>
      <c r="B93" s="417"/>
      <c r="C93" s="417"/>
      <c r="D93" s="417"/>
      <c r="E93" s="417"/>
      <c r="F93" s="417"/>
      <c r="G93" s="417"/>
      <c r="H93" s="417"/>
      <c r="I93" s="417"/>
      <c r="J93" s="417"/>
      <c r="K93" s="417"/>
      <c r="L93" s="417"/>
      <c r="M93" s="417"/>
    </row>
    <row r="94" spans="1:13" ht="13" x14ac:dyDescent="0.3">
      <c r="A94" s="417"/>
      <c r="B94" s="417"/>
      <c r="C94" s="417"/>
      <c r="D94" s="417"/>
      <c r="E94" s="417"/>
      <c r="F94" s="417"/>
      <c r="G94" s="417"/>
      <c r="H94" s="417"/>
      <c r="I94" s="417"/>
      <c r="J94" s="417"/>
      <c r="K94" s="417"/>
      <c r="L94" s="417"/>
      <c r="M94" s="417"/>
    </row>
    <row r="95" spans="1:13" ht="13" x14ac:dyDescent="0.3">
      <c r="A95" s="417"/>
      <c r="B95" s="417"/>
      <c r="C95" s="417"/>
      <c r="D95" s="417"/>
      <c r="E95" s="417"/>
      <c r="F95" s="417"/>
      <c r="G95" s="417"/>
      <c r="H95" s="417"/>
      <c r="I95" s="417"/>
      <c r="J95" s="417"/>
      <c r="K95" s="417"/>
      <c r="L95" s="417"/>
      <c r="M95" s="417"/>
    </row>
    <row r="96" spans="1:13" ht="13" x14ac:dyDescent="0.3">
      <c r="A96" s="417"/>
      <c r="B96" s="417"/>
      <c r="C96" s="417"/>
      <c r="D96" s="417"/>
      <c r="E96" s="417"/>
      <c r="F96" s="417"/>
      <c r="G96" s="417"/>
      <c r="H96" s="417"/>
      <c r="I96" s="417"/>
      <c r="J96" s="417"/>
      <c r="K96" s="417"/>
      <c r="L96" s="417"/>
      <c r="M96" s="417"/>
    </row>
    <row r="97" spans="1:13" ht="13" x14ac:dyDescent="0.3">
      <c r="A97" s="417"/>
      <c r="B97" s="417"/>
      <c r="C97" s="417"/>
      <c r="D97" s="417"/>
      <c r="E97" s="417"/>
      <c r="F97" s="417"/>
      <c r="G97" s="417"/>
      <c r="H97" s="417"/>
      <c r="I97" s="417"/>
      <c r="J97" s="417"/>
      <c r="K97" s="417"/>
      <c r="L97" s="417"/>
      <c r="M97" s="417"/>
    </row>
    <row r="98" spans="1:13" ht="13" x14ac:dyDescent="0.3">
      <c r="A98" s="417"/>
      <c r="B98" s="417"/>
      <c r="C98" s="417"/>
      <c r="D98" s="417"/>
      <c r="E98" s="417"/>
      <c r="F98" s="417"/>
      <c r="G98" s="417"/>
      <c r="H98" s="417"/>
      <c r="I98" s="417"/>
      <c r="J98" s="417"/>
      <c r="K98" s="417"/>
      <c r="L98" s="417"/>
      <c r="M98" s="417"/>
    </row>
    <row r="99" spans="1:13" ht="13" x14ac:dyDescent="0.3">
      <c r="A99" s="417"/>
      <c r="B99" s="417"/>
      <c r="C99" s="417"/>
      <c r="D99" s="417"/>
      <c r="E99" s="417"/>
      <c r="F99" s="417"/>
      <c r="G99" s="417"/>
      <c r="H99" s="417"/>
      <c r="I99" s="417"/>
      <c r="J99" s="417"/>
      <c r="K99" s="417"/>
      <c r="L99" s="417"/>
      <c r="M99" s="417"/>
    </row>
    <row r="100" spans="1:13" ht="13" x14ac:dyDescent="0.3">
      <c r="A100" s="417"/>
      <c r="B100" s="417"/>
      <c r="C100" s="417"/>
      <c r="D100" s="417"/>
      <c r="E100" s="417"/>
      <c r="F100" s="417"/>
      <c r="G100" s="417"/>
      <c r="H100" s="417"/>
      <c r="I100" s="417"/>
      <c r="J100" s="417"/>
      <c r="K100" s="417"/>
      <c r="L100" s="417"/>
      <c r="M100" s="417"/>
    </row>
    <row r="101" spans="1:13" ht="13" x14ac:dyDescent="0.3">
      <c r="A101" s="417"/>
      <c r="B101" s="417"/>
      <c r="C101" s="417"/>
      <c r="D101" s="417"/>
      <c r="E101" s="417"/>
      <c r="F101" s="417"/>
      <c r="G101" s="417"/>
      <c r="H101" s="417"/>
      <c r="I101" s="417"/>
      <c r="J101" s="417"/>
      <c r="K101" s="417"/>
      <c r="L101" s="417"/>
      <c r="M101" s="417"/>
    </row>
    <row r="102" spans="1:13" ht="13" x14ac:dyDescent="0.3">
      <c r="A102" s="417"/>
      <c r="B102" s="417"/>
      <c r="C102" s="417"/>
      <c r="D102" s="417"/>
      <c r="E102" s="417"/>
      <c r="F102" s="417"/>
      <c r="G102" s="417"/>
      <c r="H102" s="417"/>
      <c r="I102" s="417"/>
      <c r="J102" s="417"/>
      <c r="K102" s="417"/>
      <c r="L102" s="417"/>
      <c r="M102" s="417"/>
    </row>
    <row r="103" spans="1:13" ht="13" x14ac:dyDescent="0.3">
      <c r="A103" s="417"/>
      <c r="B103" s="417"/>
      <c r="C103" s="417"/>
      <c r="D103" s="417"/>
      <c r="E103" s="417"/>
      <c r="F103" s="417"/>
      <c r="G103" s="417"/>
      <c r="H103" s="417"/>
      <c r="I103" s="417"/>
      <c r="J103" s="417"/>
      <c r="K103" s="417"/>
      <c r="L103" s="417"/>
      <c r="M103" s="417"/>
    </row>
    <row r="104" spans="1:13" ht="13" x14ac:dyDescent="0.3">
      <c r="A104" s="417"/>
      <c r="B104" s="417"/>
      <c r="C104" s="417"/>
      <c r="D104" s="417"/>
      <c r="E104" s="417"/>
      <c r="F104" s="417"/>
      <c r="G104" s="417"/>
      <c r="H104" s="417"/>
      <c r="I104" s="417"/>
      <c r="J104" s="417"/>
      <c r="K104" s="417"/>
      <c r="L104" s="417"/>
      <c r="M104" s="417"/>
    </row>
    <row r="105" spans="1:13" ht="13" x14ac:dyDescent="0.3">
      <c r="A105" s="417"/>
      <c r="B105" s="417"/>
      <c r="C105" s="417"/>
      <c r="D105" s="417"/>
      <c r="E105" s="417"/>
      <c r="F105" s="417"/>
      <c r="G105" s="417"/>
      <c r="H105" s="417"/>
      <c r="I105" s="417"/>
      <c r="J105" s="417"/>
      <c r="K105" s="417"/>
      <c r="L105" s="417"/>
      <c r="M105" s="417"/>
    </row>
    <row r="106" spans="1:13" ht="13" x14ac:dyDescent="0.3">
      <c r="A106" s="417"/>
      <c r="B106" s="417"/>
      <c r="C106" s="417"/>
      <c r="D106" s="417"/>
      <c r="E106" s="417"/>
      <c r="F106" s="417"/>
      <c r="G106" s="417"/>
      <c r="H106" s="417"/>
      <c r="I106" s="417"/>
      <c r="J106" s="417"/>
      <c r="K106" s="417"/>
      <c r="L106" s="417"/>
      <c r="M106" s="417"/>
    </row>
    <row r="107" spans="1:13" ht="13" x14ac:dyDescent="0.3">
      <c r="A107" s="417"/>
      <c r="B107" s="417"/>
      <c r="C107" s="417"/>
      <c r="D107" s="417"/>
      <c r="E107" s="417"/>
      <c r="F107" s="417"/>
      <c r="G107" s="417"/>
      <c r="H107" s="417"/>
      <c r="I107" s="417"/>
      <c r="J107" s="417"/>
      <c r="K107" s="417"/>
      <c r="L107" s="417"/>
      <c r="M107" s="417"/>
    </row>
    <row r="108" spans="1:13" ht="13" x14ac:dyDescent="0.3">
      <c r="A108" s="417"/>
      <c r="B108" s="417"/>
      <c r="C108" s="417"/>
      <c r="D108" s="417"/>
      <c r="E108" s="417"/>
      <c r="F108" s="417"/>
      <c r="G108" s="417"/>
      <c r="H108" s="417"/>
      <c r="I108" s="417"/>
      <c r="J108" s="417"/>
      <c r="K108" s="417"/>
      <c r="L108" s="417"/>
      <c r="M108" s="417"/>
    </row>
    <row r="109" spans="1:13" ht="13" x14ac:dyDescent="0.3">
      <c r="A109" s="417"/>
      <c r="B109" s="417"/>
      <c r="C109" s="417"/>
      <c r="D109" s="417"/>
      <c r="E109" s="417"/>
      <c r="F109" s="417"/>
      <c r="G109" s="417"/>
      <c r="H109" s="417"/>
      <c r="I109" s="417"/>
      <c r="J109" s="417"/>
      <c r="K109" s="417"/>
      <c r="L109" s="417"/>
      <c r="M109" s="417"/>
    </row>
    <row r="110" spans="1:13" ht="13" x14ac:dyDescent="0.3">
      <c r="A110" s="417"/>
      <c r="B110" s="417"/>
      <c r="C110" s="417"/>
      <c r="D110" s="417"/>
      <c r="E110" s="417"/>
      <c r="F110" s="417"/>
      <c r="G110" s="417"/>
      <c r="H110" s="417"/>
      <c r="I110" s="417"/>
      <c r="J110" s="417"/>
      <c r="K110" s="417"/>
      <c r="L110" s="417"/>
      <c r="M110" s="417"/>
    </row>
    <row r="111" spans="1:13" ht="13" x14ac:dyDescent="0.3">
      <c r="A111" s="417"/>
      <c r="B111" s="417"/>
      <c r="C111" s="417"/>
      <c r="D111" s="417"/>
      <c r="E111" s="417"/>
      <c r="F111" s="417"/>
      <c r="G111" s="417"/>
      <c r="H111" s="417"/>
      <c r="I111" s="417"/>
      <c r="J111" s="417"/>
      <c r="K111" s="417"/>
      <c r="L111" s="417"/>
      <c r="M111" s="417"/>
    </row>
    <row r="112" spans="1:13" ht="13" x14ac:dyDescent="0.3">
      <c r="A112" s="417"/>
      <c r="B112" s="417"/>
      <c r="C112" s="417"/>
      <c r="D112" s="417"/>
      <c r="E112" s="417"/>
      <c r="F112" s="417"/>
      <c r="G112" s="417"/>
      <c r="H112" s="417"/>
      <c r="I112" s="417"/>
      <c r="J112" s="417"/>
      <c r="K112" s="417"/>
      <c r="L112" s="417"/>
      <c r="M112" s="417"/>
    </row>
    <row r="113" spans="1:13" ht="13" x14ac:dyDescent="0.3">
      <c r="A113" s="417"/>
      <c r="B113" s="417"/>
      <c r="C113" s="417"/>
      <c r="D113" s="417"/>
      <c r="E113" s="417"/>
      <c r="F113" s="417"/>
      <c r="G113" s="417"/>
      <c r="H113" s="417"/>
      <c r="I113" s="417"/>
      <c r="J113" s="417"/>
      <c r="K113" s="417"/>
      <c r="L113" s="417"/>
      <c r="M113" s="417"/>
    </row>
    <row r="114" spans="1:13" ht="13" x14ac:dyDescent="0.3">
      <c r="A114" s="417"/>
      <c r="B114" s="417"/>
      <c r="C114" s="417"/>
      <c r="D114" s="417"/>
      <c r="E114" s="417"/>
      <c r="F114" s="417"/>
      <c r="G114" s="417"/>
      <c r="H114" s="417"/>
      <c r="I114" s="417"/>
      <c r="J114" s="417"/>
      <c r="K114" s="417"/>
      <c r="L114" s="417"/>
      <c r="M114" s="417"/>
    </row>
    <row r="115" spans="1:13" ht="13" x14ac:dyDescent="0.3">
      <c r="A115" s="417"/>
      <c r="B115" s="417"/>
      <c r="C115" s="417"/>
      <c r="D115" s="417"/>
      <c r="E115" s="417"/>
      <c r="F115" s="417"/>
      <c r="G115" s="417"/>
      <c r="H115" s="417"/>
      <c r="I115" s="417"/>
      <c r="J115" s="417"/>
      <c r="K115" s="417"/>
      <c r="L115" s="417"/>
      <c r="M115" s="417"/>
    </row>
    <row r="116" spans="1:13" ht="13" x14ac:dyDescent="0.3">
      <c r="A116" s="417"/>
      <c r="B116" s="417"/>
      <c r="C116" s="417"/>
      <c r="D116" s="417"/>
      <c r="E116" s="417"/>
      <c r="F116" s="417"/>
      <c r="G116" s="417"/>
      <c r="H116" s="417"/>
      <c r="I116" s="417"/>
      <c r="J116" s="417"/>
      <c r="K116" s="417"/>
      <c r="L116" s="417"/>
      <c r="M116" s="417"/>
    </row>
    <row r="117" spans="1:13" ht="13" x14ac:dyDescent="0.3">
      <c r="A117" s="417"/>
      <c r="B117" s="417"/>
      <c r="C117" s="417"/>
      <c r="D117" s="417"/>
      <c r="E117" s="417"/>
      <c r="F117" s="417"/>
      <c r="G117" s="417"/>
      <c r="H117" s="417"/>
      <c r="I117" s="417"/>
      <c r="J117" s="417"/>
      <c r="K117" s="417"/>
      <c r="L117" s="417"/>
      <c r="M117" s="417"/>
    </row>
    <row r="118" spans="1:13" ht="13" x14ac:dyDescent="0.3">
      <c r="A118" s="417"/>
      <c r="B118" s="417"/>
      <c r="C118" s="417"/>
      <c r="D118" s="417"/>
      <c r="E118" s="417"/>
      <c r="F118" s="417"/>
      <c r="G118" s="417"/>
      <c r="H118" s="417"/>
      <c r="I118" s="417"/>
      <c r="J118" s="417"/>
      <c r="K118" s="417"/>
      <c r="L118" s="417"/>
      <c r="M118" s="417"/>
    </row>
    <row r="119" spans="1:13" ht="13" x14ac:dyDescent="0.3">
      <c r="A119" s="417"/>
      <c r="B119" s="417"/>
      <c r="C119" s="417"/>
      <c r="D119" s="417"/>
      <c r="E119" s="417"/>
      <c r="F119" s="417"/>
      <c r="G119" s="417"/>
      <c r="H119" s="417"/>
      <c r="I119" s="417"/>
      <c r="J119" s="417"/>
      <c r="K119" s="417"/>
      <c r="L119" s="417"/>
      <c r="M119" s="417"/>
    </row>
    <row r="120" spans="1:13" ht="13" x14ac:dyDescent="0.3">
      <c r="A120" s="417"/>
      <c r="B120" s="417"/>
      <c r="C120" s="417"/>
      <c r="D120" s="417"/>
      <c r="E120" s="417"/>
      <c r="F120" s="417"/>
      <c r="G120" s="417"/>
      <c r="H120" s="417"/>
      <c r="I120" s="417"/>
      <c r="J120" s="417"/>
      <c r="K120" s="417"/>
      <c r="L120" s="417"/>
      <c r="M120" s="417"/>
    </row>
    <row r="121" spans="1:13" ht="13" x14ac:dyDescent="0.3">
      <c r="A121" s="417"/>
      <c r="B121" s="417"/>
      <c r="C121" s="417"/>
      <c r="D121" s="417"/>
      <c r="E121" s="417"/>
      <c r="F121" s="417"/>
      <c r="G121" s="417"/>
      <c r="H121" s="417"/>
      <c r="I121" s="417"/>
      <c r="J121" s="417"/>
      <c r="K121" s="417"/>
      <c r="L121" s="417"/>
      <c r="M121" s="417"/>
    </row>
    <row r="122" spans="1:13" ht="13" x14ac:dyDescent="0.3">
      <c r="A122" s="417"/>
      <c r="B122" s="417"/>
      <c r="C122" s="417"/>
      <c r="D122" s="417"/>
      <c r="E122" s="417"/>
      <c r="F122" s="417"/>
      <c r="G122" s="417"/>
      <c r="H122" s="417"/>
      <c r="I122" s="417"/>
      <c r="J122" s="417"/>
      <c r="K122" s="417"/>
      <c r="L122" s="417"/>
      <c r="M122" s="417"/>
    </row>
    <row r="123" spans="1:13" ht="13" x14ac:dyDescent="0.3">
      <c r="A123" s="417"/>
      <c r="B123" s="417"/>
      <c r="C123" s="417"/>
      <c r="D123" s="417"/>
      <c r="E123" s="417"/>
      <c r="F123" s="417"/>
      <c r="G123" s="417"/>
      <c r="H123" s="417"/>
      <c r="I123" s="417"/>
      <c r="J123" s="417"/>
      <c r="K123" s="417"/>
      <c r="L123" s="417"/>
      <c r="M123" s="417"/>
    </row>
    <row r="124" spans="1:13" ht="13" x14ac:dyDescent="0.3">
      <c r="A124" s="417"/>
      <c r="B124" s="417"/>
      <c r="C124" s="417"/>
      <c r="D124" s="417"/>
      <c r="E124" s="417"/>
      <c r="F124" s="417"/>
      <c r="G124" s="417"/>
      <c r="H124" s="417"/>
      <c r="I124" s="417"/>
      <c r="J124" s="417"/>
      <c r="K124" s="417"/>
      <c r="L124" s="417"/>
      <c r="M124" s="417"/>
    </row>
    <row r="125" spans="1:13" ht="13" x14ac:dyDescent="0.3">
      <c r="A125" s="417"/>
      <c r="B125" s="417"/>
      <c r="C125" s="417"/>
      <c r="D125" s="417"/>
      <c r="E125" s="417"/>
      <c r="F125" s="417"/>
      <c r="G125" s="417"/>
      <c r="H125" s="417"/>
      <c r="I125" s="417"/>
      <c r="J125" s="417"/>
      <c r="K125" s="417"/>
      <c r="L125" s="417"/>
      <c r="M125" s="417"/>
    </row>
    <row r="126" spans="1:13" ht="13" x14ac:dyDescent="0.3">
      <c r="A126" s="417"/>
      <c r="B126" s="417"/>
      <c r="C126" s="417"/>
      <c r="D126" s="417"/>
      <c r="E126" s="417"/>
      <c r="F126" s="417"/>
      <c r="G126" s="417"/>
      <c r="H126" s="417"/>
      <c r="I126" s="417"/>
      <c r="J126" s="417"/>
      <c r="K126" s="417"/>
      <c r="L126" s="417"/>
      <c r="M126" s="417"/>
    </row>
    <row r="127" spans="1:13" ht="13" x14ac:dyDescent="0.3">
      <c r="A127" s="417"/>
      <c r="B127" s="417"/>
      <c r="C127" s="417"/>
      <c r="D127" s="417"/>
      <c r="E127" s="417"/>
      <c r="F127" s="417"/>
      <c r="G127" s="417"/>
      <c r="H127" s="417"/>
      <c r="I127" s="417"/>
      <c r="J127" s="417"/>
      <c r="K127" s="417"/>
      <c r="L127" s="417"/>
      <c r="M127" s="417"/>
    </row>
    <row r="128" spans="1:13" ht="13" x14ac:dyDescent="0.3">
      <c r="A128" s="417"/>
      <c r="B128" s="417"/>
      <c r="C128" s="417"/>
      <c r="D128" s="417"/>
      <c r="E128" s="417"/>
      <c r="F128" s="417"/>
      <c r="G128" s="417"/>
      <c r="H128" s="417"/>
      <c r="I128" s="417"/>
      <c r="J128" s="417"/>
      <c r="K128" s="417"/>
      <c r="L128" s="417"/>
      <c r="M128" s="417"/>
    </row>
    <row r="129" spans="1:13" ht="13" x14ac:dyDescent="0.3">
      <c r="A129" s="417"/>
      <c r="B129" s="417"/>
      <c r="C129" s="417"/>
      <c r="D129" s="417"/>
      <c r="E129" s="417"/>
      <c r="F129" s="417"/>
      <c r="G129" s="417"/>
      <c r="H129" s="417"/>
      <c r="I129" s="417"/>
      <c r="J129" s="417"/>
      <c r="K129" s="417"/>
      <c r="L129" s="417"/>
      <c r="M129" s="417"/>
    </row>
    <row r="130" spans="1:13" ht="13" x14ac:dyDescent="0.3">
      <c r="A130" s="417"/>
      <c r="B130" s="417"/>
      <c r="C130" s="417"/>
      <c r="D130" s="417"/>
      <c r="E130" s="417"/>
      <c r="F130" s="417"/>
      <c r="G130" s="417"/>
      <c r="H130" s="417"/>
      <c r="I130" s="417"/>
      <c r="J130" s="417"/>
      <c r="K130" s="417"/>
      <c r="L130" s="417"/>
      <c r="M130" s="417"/>
    </row>
    <row r="131" spans="1:13" ht="13" x14ac:dyDescent="0.3">
      <c r="A131" s="417"/>
      <c r="B131" s="417"/>
      <c r="C131" s="417"/>
      <c r="D131" s="417"/>
      <c r="E131" s="417"/>
      <c r="F131" s="417"/>
      <c r="G131" s="417"/>
      <c r="H131" s="417"/>
      <c r="I131" s="417"/>
      <c r="J131" s="417"/>
      <c r="K131" s="417"/>
      <c r="L131" s="417"/>
      <c r="M131" s="417"/>
    </row>
    <row r="132" spans="1:13" ht="13" x14ac:dyDescent="0.3">
      <c r="A132" s="417"/>
      <c r="B132" s="417"/>
      <c r="C132" s="417"/>
      <c r="D132" s="417"/>
      <c r="E132" s="417"/>
      <c r="F132" s="417"/>
      <c r="G132" s="417"/>
      <c r="H132" s="417"/>
      <c r="I132" s="417"/>
      <c r="J132" s="417"/>
      <c r="K132" s="417"/>
      <c r="L132" s="417"/>
      <c r="M132" s="417"/>
    </row>
    <row r="133" spans="1:13" ht="13" x14ac:dyDescent="0.3">
      <c r="A133" s="417"/>
      <c r="B133" s="417"/>
      <c r="C133" s="417"/>
      <c r="D133" s="417"/>
      <c r="E133" s="417"/>
      <c r="F133" s="417"/>
      <c r="G133" s="417"/>
      <c r="H133" s="417"/>
      <c r="I133" s="417"/>
      <c r="J133" s="417"/>
      <c r="K133" s="417"/>
      <c r="L133" s="417"/>
      <c r="M133" s="417"/>
    </row>
    <row r="134" spans="1:13" ht="13" x14ac:dyDescent="0.3">
      <c r="A134" s="417"/>
      <c r="B134" s="417"/>
      <c r="C134" s="417"/>
      <c r="D134" s="417"/>
      <c r="E134" s="417"/>
      <c r="F134" s="417"/>
      <c r="G134" s="417"/>
      <c r="H134" s="417"/>
      <c r="I134" s="417"/>
      <c r="J134" s="417"/>
      <c r="K134" s="417"/>
      <c r="L134" s="417"/>
      <c r="M134" s="417"/>
    </row>
    <row r="135" spans="1:13" ht="13" x14ac:dyDescent="0.3">
      <c r="A135" s="417"/>
      <c r="B135" s="417"/>
      <c r="C135" s="417"/>
      <c r="D135" s="417"/>
      <c r="E135" s="417"/>
      <c r="F135" s="417"/>
      <c r="G135" s="417"/>
      <c r="H135" s="417"/>
      <c r="I135" s="417"/>
      <c r="J135" s="417"/>
      <c r="K135" s="417"/>
      <c r="L135" s="417"/>
      <c r="M135" s="417"/>
    </row>
    <row r="136" spans="1:13" ht="13" x14ac:dyDescent="0.3">
      <c r="A136" s="417"/>
      <c r="B136" s="417"/>
      <c r="C136" s="417"/>
      <c r="D136" s="417"/>
      <c r="E136" s="417"/>
      <c r="F136" s="417"/>
      <c r="G136" s="417"/>
      <c r="H136" s="417"/>
      <c r="I136" s="417"/>
      <c r="J136" s="417"/>
      <c r="K136" s="417"/>
      <c r="L136" s="417"/>
      <c r="M136" s="417"/>
    </row>
    <row r="137" spans="1:13" ht="13" x14ac:dyDescent="0.3">
      <c r="A137" s="417"/>
      <c r="B137" s="417"/>
      <c r="C137" s="417"/>
      <c r="D137" s="417"/>
      <c r="E137" s="417"/>
      <c r="F137" s="417"/>
      <c r="G137" s="417"/>
      <c r="H137" s="417"/>
      <c r="I137" s="417"/>
      <c r="J137" s="417"/>
      <c r="K137" s="417"/>
      <c r="L137" s="417"/>
      <c r="M137" s="417"/>
    </row>
    <row r="138" spans="1:13" ht="13" x14ac:dyDescent="0.3">
      <c r="A138" s="417"/>
      <c r="B138" s="417"/>
      <c r="C138" s="417"/>
      <c r="D138" s="417"/>
      <c r="E138" s="417"/>
      <c r="F138" s="417"/>
      <c r="G138" s="417"/>
      <c r="H138" s="417"/>
      <c r="I138" s="417"/>
      <c r="J138" s="417"/>
      <c r="K138" s="417"/>
      <c r="L138" s="417"/>
      <c r="M138" s="417"/>
    </row>
    <row r="139" spans="1:13" ht="13" x14ac:dyDescent="0.3">
      <c r="A139" s="417"/>
      <c r="B139" s="417"/>
      <c r="C139" s="417"/>
      <c r="D139" s="417"/>
      <c r="E139" s="417"/>
      <c r="F139" s="417"/>
      <c r="G139" s="417"/>
      <c r="H139" s="417"/>
      <c r="I139" s="417"/>
      <c r="J139" s="417"/>
      <c r="K139" s="417"/>
      <c r="L139" s="417"/>
      <c r="M139" s="417"/>
    </row>
    <row r="140" spans="1:13" ht="13" x14ac:dyDescent="0.3">
      <c r="A140" s="417"/>
      <c r="B140" s="417"/>
      <c r="C140" s="417"/>
      <c r="D140" s="417"/>
      <c r="E140" s="417"/>
      <c r="F140" s="417"/>
      <c r="G140" s="417"/>
      <c r="H140" s="417"/>
      <c r="I140" s="417"/>
      <c r="J140" s="417"/>
      <c r="K140" s="417"/>
      <c r="L140" s="417"/>
      <c r="M140" s="417"/>
    </row>
    <row r="141" spans="1:13" ht="13" x14ac:dyDescent="0.3">
      <c r="A141" s="417"/>
      <c r="B141" s="417"/>
      <c r="C141" s="417"/>
      <c r="D141" s="417"/>
      <c r="E141" s="417"/>
      <c r="F141" s="417"/>
      <c r="G141" s="417"/>
      <c r="H141" s="417"/>
      <c r="I141" s="417"/>
      <c r="J141" s="417"/>
      <c r="K141" s="417"/>
      <c r="L141" s="417"/>
      <c r="M141" s="417"/>
    </row>
    <row r="142" spans="1:13" ht="13" x14ac:dyDescent="0.3">
      <c r="A142" s="417"/>
      <c r="B142" s="417"/>
      <c r="C142" s="417"/>
      <c r="D142" s="417"/>
      <c r="E142" s="417"/>
      <c r="F142" s="417"/>
      <c r="G142" s="417"/>
      <c r="H142" s="417"/>
      <c r="I142" s="417"/>
      <c r="J142" s="417"/>
      <c r="K142" s="417"/>
      <c r="L142" s="417"/>
      <c r="M142" s="417"/>
    </row>
    <row r="143" spans="1:13" ht="13" x14ac:dyDescent="0.3">
      <c r="A143" s="417"/>
      <c r="B143" s="417"/>
      <c r="C143" s="417"/>
      <c r="D143" s="417"/>
      <c r="E143" s="417"/>
      <c r="F143" s="417"/>
      <c r="G143" s="417"/>
      <c r="H143" s="417"/>
      <c r="I143" s="417"/>
      <c r="J143" s="417"/>
      <c r="K143" s="417"/>
      <c r="L143" s="417"/>
      <c r="M143" s="417"/>
    </row>
    <row r="144" spans="1:13" ht="13" x14ac:dyDescent="0.3">
      <c r="A144" s="417"/>
      <c r="B144" s="417"/>
      <c r="C144" s="417"/>
      <c r="D144" s="417"/>
      <c r="E144" s="417"/>
      <c r="F144" s="417"/>
      <c r="G144" s="417"/>
      <c r="H144" s="417"/>
      <c r="I144" s="417"/>
      <c r="J144" s="417"/>
      <c r="K144" s="417"/>
      <c r="L144" s="417"/>
      <c r="M144" s="417"/>
    </row>
    <row r="145" spans="1:13" ht="13" x14ac:dyDescent="0.3">
      <c r="A145" s="417"/>
      <c r="B145" s="417"/>
      <c r="C145" s="417"/>
      <c r="D145" s="417"/>
      <c r="E145" s="417"/>
      <c r="F145" s="417"/>
      <c r="G145" s="417"/>
      <c r="H145" s="417"/>
      <c r="I145" s="417"/>
      <c r="J145" s="417"/>
      <c r="K145" s="417"/>
      <c r="L145" s="417"/>
      <c r="M145" s="417"/>
    </row>
    <row r="146" spans="1:13" ht="13" x14ac:dyDescent="0.3">
      <c r="A146" s="417"/>
      <c r="B146" s="417"/>
      <c r="C146" s="417"/>
      <c r="D146" s="417"/>
      <c r="E146" s="417"/>
      <c r="F146" s="417"/>
      <c r="G146" s="417"/>
      <c r="H146" s="417"/>
      <c r="I146" s="417"/>
      <c r="J146" s="417"/>
      <c r="K146" s="417"/>
      <c r="L146" s="417"/>
      <c r="M146" s="417"/>
    </row>
    <row r="147" spans="1:13" ht="13" x14ac:dyDescent="0.3">
      <c r="A147" s="417"/>
      <c r="B147" s="417"/>
      <c r="C147" s="417"/>
      <c r="D147" s="417"/>
      <c r="E147" s="417"/>
      <c r="F147" s="417"/>
      <c r="G147" s="417"/>
      <c r="H147" s="417"/>
      <c r="I147" s="417"/>
      <c r="J147" s="417"/>
      <c r="K147" s="417"/>
      <c r="L147" s="417"/>
      <c r="M147" s="417"/>
    </row>
    <row r="148" spans="1:13" ht="13" x14ac:dyDescent="0.3">
      <c r="A148" s="417"/>
      <c r="B148" s="417"/>
      <c r="C148" s="417"/>
      <c r="D148" s="417"/>
      <c r="E148" s="417"/>
      <c r="F148" s="417"/>
      <c r="G148" s="417"/>
      <c r="H148" s="417"/>
      <c r="I148" s="417"/>
      <c r="J148" s="417"/>
      <c r="K148" s="417"/>
      <c r="L148" s="417"/>
      <c r="M148" s="417"/>
    </row>
    <row r="149" spans="1:13" ht="13" x14ac:dyDescent="0.3">
      <c r="A149" s="417"/>
      <c r="B149" s="417"/>
      <c r="C149" s="417"/>
      <c r="D149" s="417"/>
      <c r="E149" s="417"/>
      <c r="F149" s="417"/>
      <c r="G149" s="417"/>
      <c r="H149" s="417"/>
      <c r="I149" s="417"/>
      <c r="J149" s="417"/>
      <c r="K149" s="417"/>
      <c r="L149" s="417"/>
      <c r="M149" s="417"/>
    </row>
    <row r="150" spans="1:13" ht="13" x14ac:dyDescent="0.3">
      <c r="A150" s="417"/>
      <c r="B150" s="417"/>
      <c r="C150" s="417"/>
      <c r="D150" s="417"/>
      <c r="E150" s="417"/>
      <c r="F150" s="417"/>
      <c r="G150" s="417"/>
      <c r="H150" s="417"/>
      <c r="I150" s="417"/>
      <c r="J150" s="417"/>
      <c r="K150" s="417"/>
      <c r="L150" s="417"/>
      <c r="M150" s="417"/>
    </row>
    <row r="151" spans="1:13" ht="13" x14ac:dyDescent="0.3">
      <c r="A151" s="417"/>
      <c r="B151" s="417"/>
      <c r="C151" s="417"/>
      <c r="D151" s="417"/>
      <c r="E151" s="417"/>
      <c r="F151" s="417"/>
      <c r="G151" s="417"/>
      <c r="H151" s="417"/>
      <c r="I151" s="417"/>
      <c r="J151" s="417"/>
      <c r="K151" s="417"/>
      <c r="L151" s="417"/>
      <c r="M151" s="417"/>
    </row>
    <row r="152" spans="1:13" ht="13" x14ac:dyDescent="0.3">
      <c r="A152" s="417"/>
      <c r="B152" s="417"/>
      <c r="C152" s="417"/>
      <c r="D152" s="417"/>
      <c r="E152" s="417"/>
      <c r="F152" s="417"/>
      <c r="G152" s="417"/>
      <c r="H152" s="417"/>
      <c r="I152" s="417"/>
      <c r="J152" s="417"/>
      <c r="K152" s="417"/>
      <c r="L152" s="417"/>
      <c r="M152" s="417"/>
    </row>
    <row r="153" spans="1:13" ht="13" x14ac:dyDescent="0.3">
      <c r="A153" s="417"/>
      <c r="B153" s="417"/>
      <c r="C153" s="417"/>
      <c r="D153" s="417"/>
      <c r="E153" s="417"/>
      <c r="F153" s="417"/>
      <c r="G153" s="417"/>
      <c r="H153" s="417"/>
      <c r="I153" s="417"/>
      <c r="J153" s="417"/>
      <c r="K153" s="417"/>
      <c r="L153" s="417"/>
      <c r="M153" s="417"/>
    </row>
    <row r="154" spans="1:13" ht="13" x14ac:dyDescent="0.3">
      <c r="A154" s="417"/>
      <c r="B154" s="417"/>
      <c r="C154" s="417"/>
      <c r="D154" s="417"/>
      <c r="E154" s="417"/>
      <c r="F154" s="417"/>
      <c r="G154" s="417"/>
      <c r="H154" s="417"/>
      <c r="I154" s="417"/>
      <c r="J154" s="417"/>
      <c r="K154" s="417"/>
      <c r="L154" s="417"/>
      <c r="M154" s="417"/>
    </row>
    <row r="155" spans="1:13" ht="13" x14ac:dyDescent="0.3">
      <c r="A155" s="417"/>
      <c r="B155" s="417"/>
      <c r="C155" s="417"/>
      <c r="D155" s="417"/>
      <c r="E155" s="417"/>
      <c r="F155" s="417"/>
      <c r="G155" s="417"/>
      <c r="H155" s="417"/>
      <c r="I155" s="417"/>
      <c r="J155" s="417"/>
      <c r="K155" s="417"/>
      <c r="L155" s="417"/>
      <c r="M155" s="417"/>
    </row>
    <row r="156" spans="1:13" ht="13" x14ac:dyDescent="0.3">
      <c r="A156" s="417"/>
      <c r="B156" s="417"/>
      <c r="C156" s="417"/>
      <c r="D156" s="417"/>
      <c r="E156" s="417"/>
      <c r="F156" s="417"/>
      <c r="G156" s="417"/>
      <c r="H156" s="417"/>
      <c r="I156" s="417"/>
      <c r="J156" s="417"/>
      <c r="K156" s="417"/>
      <c r="L156" s="417"/>
      <c r="M156" s="417"/>
    </row>
    <row r="157" spans="1:13" ht="13" x14ac:dyDescent="0.3">
      <c r="A157" s="417"/>
      <c r="B157" s="417"/>
      <c r="C157" s="417"/>
      <c r="D157" s="417"/>
      <c r="E157" s="417"/>
      <c r="F157" s="417"/>
      <c r="G157" s="417"/>
      <c r="H157" s="417"/>
      <c r="I157" s="417"/>
      <c r="J157" s="417"/>
      <c r="K157" s="417"/>
      <c r="L157" s="417"/>
      <c r="M157" s="417"/>
    </row>
    <row r="158" spans="1:13" ht="13" x14ac:dyDescent="0.3">
      <c r="A158" s="417"/>
      <c r="B158" s="417"/>
      <c r="C158" s="417"/>
      <c r="D158" s="417"/>
      <c r="E158" s="417"/>
      <c r="F158" s="417"/>
      <c r="G158" s="417"/>
      <c r="H158" s="417"/>
      <c r="I158" s="417"/>
      <c r="J158" s="417"/>
      <c r="K158" s="417"/>
      <c r="L158" s="417"/>
      <c r="M158" s="417"/>
    </row>
    <row r="159" spans="1:13" ht="13" x14ac:dyDescent="0.3">
      <c r="A159" s="417"/>
      <c r="B159" s="417"/>
      <c r="C159" s="417"/>
      <c r="D159" s="417"/>
      <c r="E159" s="417"/>
      <c r="F159" s="417"/>
      <c r="G159" s="417"/>
      <c r="H159" s="417"/>
      <c r="I159" s="417"/>
      <c r="J159" s="417"/>
      <c r="K159" s="417"/>
      <c r="L159" s="417"/>
      <c r="M159" s="417"/>
    </row>
    <row r="160" spans="1:13" ht="13" x14ac:dyDescent="0.3">
      <c r="A160" s="417"/>
      <c r="B160" s="417"/>
      <c r="C160" s="417"/>
      <c r="D160" s="417"/>
      <c r="E160" s="417"/>
      <c r="F160" s="417"/>
      <c r="G160" s="417"/>
      <c r="H160" s="417"/>
      <c r="I160" s="417"/>
      <c r="J160" s="417"/>
      <c r="K160" s="417"/>
      <c r="L160" s="417"/>
      <c r="M160" s="417"/>
    </row>
    <row r="161" spans="1:13" ht="13" x14ac:dyDescent="0.3">
      <c r="A161" s="417"/>
      <c r="B161" s="417"/>
      <c r="C161" s="417"/>
      <c r="D161" s="417"/>
      <c r="E161" s="417"/>
      <c r="F161" s="417"/>
      <c r="G161" s="417"/>
      <c r="H161" s="417"/>
      <c r="I161" s="417"/>
      <c r="J161" s="417"/>
      <c r="K161" s="417"/>
      <c r="L161" s="417"/>
      <c r="M161" s="417"/>
    </row>
    <row r="162" spans="1:13" ht="13" x14ac:dyDescent="0.3">
      <c r="A162" s="417"/>
      <c r="B162" s="417"/>
      <c r="C162" s="417"/>
      <c r="D162" s="417"/>
      <c r="E162" s="417"/>
      <c r="F162" s="417"/>
      <c r="G162" s="417"/>
      <c r="H162" s="417"/>
      <c r="I162" s="417"/>
      <c r="J162" s="417"/>
      <c r="K162" s="417"/>
      <c r="L162" s="417"/>
      <c r="M162" s="417"/>
    </row>
    <row r="163" spans="1:13" ht="13" x14ac:dyDescent="0.3">
      <c r="A163" s="417"/>
      <c r="B163" s="417"/>
      <c r="C163" s="417"/>
      <c r="D163" s="417"/>
      <c r="E163" s="417"/>
      <c r="F163" s="417"/>
      <c r="G163" s="417"/>
      <c r="H163" s="417"/>
      <c r="I163" s="417"/>
      <c r="J163" s="417"/>
      <c r="K163" s="417"/>
      <c r="L163" s="417"/>
      <c r="M163" s="417"/>
    </row>
    <row r="164" spans="1:13" ht="13" x14ac:dyDescent="0.3">
      <c r="A164" s="417"/>
      <c r="B164" s="417"/>
      <c r="C164" s="417"/>
      <c r="D164" s="417"/>
      <c r="E164" s="417"/>
      <c r="F164" s="417"/>
      <c r="G164" s="417"/>
      <c r="H164" s="417"/>
      <c r="I164" s="417"/>
      <c r="J164" s="417"/>
      <c r="K164" s="417"/>
      <c r="L164" s="417"/>
      <c r="M164" s="417"/>
    </row>
    <row r="165" spans="1:13" ht="13" x14ac:dyDescent="0.3">
      <c r="A165" s="417"/>
      <c r="B165" s="417"/>
      <c r="C165" s="417"/>
      <c r="D165" s="417"/>
      <c r="E165" s="417"/>
      <c r="F165" s="417"/>
      <c r="G165" s="417"/>
      <c r="H165" s="417"/>
      <c r="I165" s="417"/>
      <c r="J165" s="417"/>
      <c r="K165" s="417"/>
      <c r="L165" s="417"/>
      <c r="M165" s="417"/>
    </row>
    <row r="166" spans="1:13" ht="13" x14ac:dyDescent="0.3">
      <c r="A166" s="417"/>
      <c r="B166" s="417"/>
      <c r="C166" s="417"/>
      <c r="D166" s="417"/>
      <c r="E166" s="417"/>
      <c r="F166" s="417"/>
      <c r="G166" s="417"/>
      <c r="H166" s="417"/>
      <c r="I166" s="417"/>
      <c r="J166" s="417"/>
      <c r="K166" s="417"/>
      <c r="L166" s="417"/>
      <c r="M166" s="417"/>
    </row>
    <row r="167" spans="1:13" ht="13" x14ac:dyDescent="0.3">
      <c r="A167" s="417"/>
      <c r="B167" s="417"/>
      <c r="C167" s="417"/>
      <c r="D167" s="417"/>
      <c r="E167" s="417"/>
      <c r="F167" s="417"/>
      <c r="G167" s="417"/>
      <c r="H167" s="417"/>
      <c r="I167" s="417"/>
      <c r="J167" s="417"/>
      <c r="K167" s="417"/>
      <c r="L167" s="417"/>
      <c r="M167" s="417"/>
    </row>
    <row r="168" spans="1:13" ht="13" x14ac:dyDescent="0.3">
      <c r="A168" s="417"/>
      <c r="B168" s="417"/>
      <c r="C168" s="417"/>
      <c r="D168" s="417"/>
      <c r="E168" s="417"/>
      <c r="F168" s="417"/>
      <c r="G168" s="417"/>
      <c r="H168" s="417"/>
      <c r="I168" s="417"/>
      <c r="J168" s="417"/>
      <c r="K168" s="417"/>
      <c r="L168" s="417"/>
      <c r="M168" s="417"/>
    </row>
    <row r="169" spans="1:13" ht="13" x14ac:dyDescent="0.3">
      <c r="A169" s="417"/>
      <c r="B169" s="417"/>
      <c r="C169" s="417"/>
      <c r="D169" s="417"/>
      <c r="E169" s="417"/>
      <c r="F169" s="417"/>
      <c r="G169" s="417"/>
      <c r="H169" s="417"/>
      <c r="I169" s="417"/>
      <c r="J169" s="417"/>
      <c r="K169" s="417"/>
      <c r="L169" s="417"/>
      <c r="M169" s="417"/>
    </row>
    <row r="170" spans="1:13" ht="13" x14ac:dyDescent="0.3">
      <c r="A170" s="417"/>
      <c r="B170" s="417"/>
      <c r="C170" s="417"/>
      <c r="D170" s="417"/>
      <c r="E170" s="417"/>
      <c r="F170" s="417"/>
      <c r="G170" s="417"/>
      <c r="H170" s="417"/>
      <c r="I170" s="417"/>
      <c r="J170" s="417"/>
      <c r="K170" s="417"/>
      <c r="L170" s="417"/>
      <c r="M170" s="417"/>
    </row>
    <row r="171" spans="1:13" ht="13" x14ac:dyDescent="0.3">
      <c r="A171" s="417"/>
      <c r="B171" s="417"/>
      <c r="C171" s="417"/>
      <c r="D171" s="417"/>
      <c r="E171" s="417"/>
      <c r="F171" s="417"/>
      <c r="G171" s="417"/>
      <c r="H171" s="417"/>
      <c r="I171" s="417"/>
      <c r="J171" s="417"/>
      <c r="K171" s="417"/>
      <c r="L171" s="417"/>
      <c r="M171" s="417"/>
    </row>
    <row r="172" spans="1:13" ht="13" x14ac:dyDescent="0.3">
      <c r="A172" s="417"/>
      <c r="B172" s="417"/>
      <c r="C172" s="417"/>
      <c r="D172" s="417"/>
      <c r="E172" s="417"/>
      <c r="F172" s="417"/>
      <c r="G172" s="417"/>
      <c r="H172" s="417"/>
      <c r="I172" s="417"/>
      <c r="J172" s="417"/>
      <c r="K172" s="417"/>
      <c r="L172" s="417"/>
      <c r="M172" s="417"/>
    </row>
    <row r="173" spans="1:13" ht="13" x14ac:dyDescent="0.3">
      <c r="A173" s="417"/>
      <c r="B173" s="417"/>
      <c r="C173" s="417"/>
      <c r="D173" s="417"/>
      <c r="E173" s="417"/>
      <c r="F173" s="417"/>
      <c r="G173" s="417"/>
      <c r="H173" s="417"/>
      <c r="I173" s="417"/>
      <c r="J173" s="417"/>
      <c r="K173" s="417"/>
      <c r="L173" s="417"/>
      <c r="M173" s="417"/>
    </row>
    <row r="174" spans="1:13" ht="13" x14ac:dyDescent="0.3">
      <c r="A174" s="417"/>
      <c r="B174" s="417"/>
      <c r="C174" s="417"/>
      <c r="D174" s="417"/>
      <c r="E174" s="417"/>
      <c r="F174" s="417"/>
      <c r="G174" s="417"/>
      <c r="H174" s="417"/>
      <c r="I174" s="417"/>
      <c r="J174" s="417"/>
      <c r="K174" s="417"/>
      <c r="L174" s="417"/>
      <c r="M174" s="417"/>
    </row>
    <row r="175" spans="1:13" ht="13" x14ac:dyDescent="0.3">
      <c r="A175" s="417"/>
      <c r="B175" s="417"/>
      <c r="C175" s="417"/>
      <c r="D175" s="417"/>
      <c r="E175" s="417"/>
      <c r="F175" s="417"/>
      <c r="G175" s="417"/>
      <c r="H175" s="417"/>
      <c r="I175" s="417"/>
      <c r="J175" s="417"/>
      <c r="K175" s="417"/>
      <c r="L175" s="417"/>
      <c r="M175" s="417"/>
    </row>
    <row r="176" spans="1:13" ht="13" x14ac:dyDescent="0.3">
      <c r="A176" s="417"/>
      <c r="B176" s="417"/>
      <c r="C176" s="417"/>
      <c r="D176" s="417"/>
      <c r="E176" s="417"/>
      <c r="F176" s="417"/>
      <c r="G176" s="417"/>
      <c r="H176" s="417"/>
      <c r="I176" s="417"/>
      <c r="J176" s="417"/>
      <c r="K176" s="417"/>
      <c r="L176" s="417"/>
      <c r="M176" s="417"/>
    </row>
    <row r="177" spans="1:13" ht="13" x14ac:dyDescent="0.3">
      <c r="A177" s="417"/>
      <c r="B177" s="417"/>
      <c r="C177" s="417"/>
      <c r="D177" s="417"/>
      <c r="E177" s="417"/>
      <c r="F177" s="417"/>
      <c r="G177" s="417"/>
      <c r="H177" s="417"/>
      <c r="I177" s="417"/>
      <c r="J177" s="417"/>
      <c r="K177" s="417"/>
      <c r="L177" s="417"/>
      <c r="M177" s="417"/>
    </row>
    <row r="178" spans="1:13" ht="13" x14ac:dyDescent="0.3">
      <c r="A178" s="417"/>
      <c r="B178" s="417"/>
      <c r="C178" s="417"/>
      <c r="D178" s="417"/>
      <c r="E178" s="417"/>
      <c r="F178" s="417"/>
      <c r="G178" s="417"/>
      <c r="H178" s="417"/>
      <c r="I178" s="417"/>
      <c r="J178" s="417"/>
      <c r="K178" s="417"/>
      <c r="L178" s="417"/>
      <c r="M178" s="417"/>
    </row>
    <row r="179" spans="1:13" ht="13" x14ac:dyDescent="0.3">
      <c r="A179" s="417"/>
      <c r="B179" s="417"/>
      <c r="C179" s="417"/>
      <c r="D179" s="417"/>
      <c r="E179" s="417"/>
      <c r="F179" s="417"/>
      <c r="G179" s="417"/>
      <c r="H179" s="417"/>
      <c r="I179" s="417"/>
      <c r="J179" s="417"/>
      <c r="K179" s="417"/>
      <c r="L179" s="417"/>
      <c r="M179" s="417"/>
    </row>
    <row r="180" spans="1:13" ht="13" x14ac:dyDescent="0.3">
      <c r="A180" s="417"/>
      <c r="B180" s="417"/>
      <c r="C180" s="417"/>
      <c r="D180" s="417"/>
      <c r="E180" s="417"/>
      <c r="F180" s="417"/>
      <c r="G180" s="417"/>
      <c r="H180" s="417"/>
      <c r="I180" s="417"/>
      <c r="J180" s="417"/>
      <c r="K180" s="417"/>
      <c r="L180" s="417"/>
      <c r="M180" s="417"/>
    </row>
    <row r="181" spans="1:13" ht="13" x14ac:dyDescent="0.3">
      <c r="A181" s="417"/>
      <c r="B181" s="417"/>
      <c r="C181" s="417"/>
      <c r="D181" s="417"/>
      <c r="E181" s="417"/>
      <c r="F181" s="417"/>
      <c r="G181" s="417"/>
      <c r="H181" s="417"/>
      <c r="I181" s="417"/>
      <c r="J181" s="417"/>
      <c r="K181" s="417"/>
      <c r="L181" s="417"/>
      <c r="M181" s="417"/>
    </row>
    <row r="182" spans="1:13" ht="13" x14ac:dyDescent="0.3">
      <c r="A182" s="417"/>
      <c r="B182" s="417"/>
      <c r="C182" s="417"/>
      <c r="D182" s="417"/>
      <c r="E182" s="417"/>
      <c r="F182" s="417"/>
      <c r="G182" s="417"/>
      <c r="H182" s="417"/>
      <c r="I182" s="417"/>
      <c r="J182" s="417"/>
      <c r="K182" s="417"/>
      <c r="L182" s="417"/>
      <c r="M182" s="417"/>
    </row>
    <row r="183" spans="1:13" ht="13" x14ac:dyDescent="0.3">
      <c r="A183" s="417"/>
      <c r="B183" s="417"/>
      <c r="C183" s="417"/>
      <c r="D183" s="417"/>
      <c r="E183" s="417"/>
      <c r="F183" s="417"/>
      <c r="G183" s="417"/>
      <c r="H183" s="417"/>
      <c r="I183" s="417"/>
      <c r="J183" s="417"/>
      <c r="K183" s="417"/>
      <c r="L183" s="417"/>
      <c r="M183" s="417"/>
    </row>
    <row r="184" spans="1:13" ht="13" x14ac:dyDescent="0.3">
      <c r="A184" s="417"/>
      <c r="B184" s="417"/>
      <c r="C184" s="417"/>
      <c r="D184" s="417"/>
      <c r="E184" s="417"/>
      <c r="F184" s="417"/>
      <c r="G184" s="417"/>
      <c r="H184" s="417"/>
      <c r="I184" s="417"/>
      <c r="J184" s="417"/>
      <c r="K184" s="417"/>
      <c r="L184" s="417"/>
      <c r="M184" s="417"/>
    </row>
    <row r="185" spans="1:13" ht="13" x14ac:dyDescent="0.3">
      <c r="A185" s="417"/>
      <c r="B185" s="417"/>
      <c r="C185" s="417"/>
      <c r="D185" s="417"/>
      <c r="E185" s="417"/>
      <c r="F185" s="417"/>
      <c r="G185" s="417"/>
      <c r="H185" s="417"/>
      <c r="I185" s="417"/>
      <c r="J185" s="417"/>
      <c r="K185" s="417"/>
      <c r="L185" s="417"/>
      <c r="M185" s="417"/>
    </row>
    <row r="186" spans="1:13" ht="13" x14ac:dyDescent="0.3">
      <c r="A186" s="417"/>
      <c r="B186" s="417"/>
      <c r="C186" s="417"/>
      <c r="D186" s="417"/>
      <c r="E186" s="417"/>
      <c r="F186" s="417"/>
      <c r="G186" s="417"/>
      <c r="H186" s="417"/>
      <c r="I186" s="417"/>
      <c r="J186" s="417"/>
      <c r="K186" s="417"/>
      <c r="L186" s="417"/>
      <c r="M186" s="417"/>
    </row>
    <row r="187" spans="1:13" ht="13" x14ac:dyDescent="0.3">
      <c r="A187" s="417"/>
      <c r="B187" s="417"/>
      <c r="C187" s="417"/>
      <c r="D187" s="417"/>
      <c r="E187" s="417"/>
      <c r="F187" s="417"/>
      <c r="G187" s="417"/>
      <c r="H187" s="417"/>
      <c r="I187" s="417"/>
      <c r="J187" s="417"/>
      <c r="K187" s="417"/>
      <c r="L187" s="417"/>
      <c r="M187" s="417"/>
    </row>
    <row r="188" spans="1:13" ht="13" x14ac:dyDescent="0.3">
      <c r="A188" s="417"/>
      <c r="B188" s="417"/>
      <c r="C188" s="417"/>
      <c r="D188" s="417"/>
      <c r="E188" s="417"/>
      <c r="F188" s="417"/>
      <c r="G188" s="417"/>
      <c r="H188" s="417"/>
      <c r="I188" s="417"/>
      <c r="J188" s="417"/>
      <c r="K188" s="417"/>
      <c r="L188" s="417"/>
      <c r="M188" s="417"/>
    </row>
    <row r="189" spans="1:13" ht="13" x14ac:dyDescent="0.3">
      <c r="A189" s="417"/>
      <c r="B189" s="417"/>
      <c r="C189" s="417"/>
      <c r="D189" s="417"/>
      <c r="E189" s="417"/>
      <c r="F189" s="417"/>
      <c r="G189" s="417"/>
      <c r="H189" s="417"/>
      <c r="I189" s="417"/>
      <c r="J189" s="417"/>
      <c r="K189" s="417"/>
      <c r="L189" s="417"/>
      <c r="M189" s="417"/>
    </row>
    <row r="190" spans="1:13" ht="13" x14ac:dyDescent="0.3">
      <c r="A190" s="417"/>
      <c r="B190" s="417"/>
      <c r="C190" s="417"/>
      <c r="D190" s="417"/>
      <c r="E190" s="417"/>
      <c r="F190" s="417"/>
      <c r="G190" s="417"/>
      <c r="H190" s="417"/>
      <c r="I190" s="417"/>
      <c r="J190" s="417"/>
      <c r="K190" s="417"/>
      <c r="L190" s="417"/>
      <c r="M190" s="417"/>
    </row>
    <row r="191" spans="1:13" ht="13" x14ac:dyDescent="0.3">
      <c r="A191" s="417"/>
      <c r="B191" s="417"/>
      <c r="C191" s="417"/>
      <c r="D191" s="417"/>
      <c r="E191" s="417"/>
      <c r="F191" s="417"/>
      <c r="G191" s="417"/>
      <c r="H191" s="417"/>
      <c r="I191" s="417"/>
      <c r="J191" s="417"/>
      <c r="K191" s="417"/>
      <c r="L191" s="417"/>
      <c r="M191" s="417"/>
    </row>
    <row r="192" spans="1:13" ht="13" x14ac:dyDescent="0.3">
      <c r="A192" s="417"/>
      <c r="B192" s="417"/>
      <c r="C192" s="417"/>
      <c r="D192" s="417"/>
      <c r="E192" s="417"/>
      <c r="F192" s="417"/>
      <c r="G192" s="417"/>
      <c r="H192" s="417"/>
      <c r="I192" s="417"/>
      <c r="J192" s="417"/>
      <c r="K192" s="417"/>
      <c r="L192" s="417"/>
      <c r="M192" s="417"/>
    </row>
    <row r="193" spans="1:13" ht="13" x14ac:dyDescent="0.3">
      <c r="A193" s="417"/>
      <c r="B193" s="417"/>
      <c r="C193" s="417"/>
      <c r="D193" s="417"/>
      <c r="E193" s="417"/>
      <c r="F193" s="417"/>
      <c r="G193" s="417"/>
      <c r="H193" s="417"/>
      <c r="I193" s="417"/>
      <c r="J193" s="417"/>
      <c r="K193" s="417"/>
      <c r="L193" s="417"/>
      <c r="M193" s="417"/>
    </row>
    <row r="194" spans="1:13" ht="13" x14ac:dyDescent="0.3">
      <c r="A194" s="417"/>
      <c r="B194" s="417"/>
      <c r="C194" s="417"/>
      <c r="D194" s="417"/>
      <c r="E194" s="417"/>
      <c r="F194" s="417"/>
      <c r="G194" s="417"/>
      <c r="H194" s="417"/>
      <c r="I194" s="417"/>
      <c r="J194" s="417"/>
      <c r="K194" s="417"/>
      <c r="L194" s="417"/>
      <c r="M194" s="417"/>
    </row>
    <row r="195" spans="1:13" ht="13" x14ac:dyDescent="0.3">
      <c r="A195" s="417"/>
      <c r="B195" s="417"/>
      <c r="C195" s="417"/>
      <c r="D195" s="417"/>
      <c r="E195" s="417"/>
      <c r="F195" s="417"/>
      <c r="G195" s="417"/>
      <c r="H195" s="417"/>
      <c r="I195" s="417"/>
      <c r="J195" s="417"/>
      <c r="K195" s="417"/>
      <c r="L195" s="417"/>
      <c r="M195" s="417"/>
    </row>
    <row r="196" spans="1:13" ht="13" x14ac:dyDescent="0.3">
      <c r="A196" s="417"/>
      <c r="B196" s="417"/>
      <c r="C196" s="417"/>
      <c r="D196" s="417"/>
      <c r="E196" s="417"/>
      <c r="F196" s="417"/>
      <c r="G196" s="417"/>
      <c r="H196" s="417"/>
      <c r="I196" s="417"/>
      <c r="J196" s="417"/>
      <c r="K196" s="417"/>
      <c r="L196" s="417"/>
      <c r="M196" s="417"/>
    </row>
    <row r="197" spans="1:13" ht="13" x14ac:dyDescent="0.3">
      <c r="A197" s="417"/>
      <c r="B197" s="417"/>
      <c r="C197" s="417"/>
      <c r="D197" s="417"/>
      <c r="E197" s="417"/>
      <c r="F197" s="417"/>
      <c r="G197" s="417"/>
      <c r="H197" s="417"/>
      <c r="I197" s="417"/>
      <c r="J197" s="417"/>
      <c r="K197" s="417"/>
      <c r="L197" s="417"/>
      <c r="M197" s="417"/>
    </row>
    <row r="198" spans="1:13" ht="13" x14ac:dyDescent="0.3">
      <c r="A198" s="417"/>
      <c r="B198" s="417"/>
      <c r="C198" s="417"/>
      <c r="D198" s="417"/>
      <c r="E198" s="417"/>
      <c r="F198" s="417"/>
      <c r="G198" s="417"/>
      <c r="H198" s="417"/>
      <c r="I198" s="417"/>
      <c r="J198" s="417"/>
      <c r="K198" s="417"/>
      <c r="L198" s="417"/>
      <c r="M198" s="417"/>
    </row>
    <row r="199" spans="1:13" ht="13" x14ac:dyDescent="0.3">
      <c r="A199" s="417"/>
      <c r="B199" s="417"/>
      <c r="C199" s="417"/>
      <c r="D199" s="417"/>
      <c r="E199" s="417"/>
      <c r="F199" s="417"/>
      <c r="G199" s="417"/>
      <c r="H199" s="417"/>
      <c r="I199" s="417"/>
      <c r="J199" s="417"/>
      <c r="K199" s="417"/>
      <c r="L199" s="417"/>
      <c r="M199" s="417"/>
    </row>
    <row r="200" spans="1:13" ht="13" x14ac:dyDescent="0.3">
      <c r="A200" s="417"/>
      <c r="B200" s="417"/>
      <c r="C200" s="417"/>
      <c r="D200" s="417"/>
      <c r="E200" s="417"/>
      <c r="F200" s="417"/>
      <c r="G200" s="417"/>
      <c r="H200" s="417"/>
      <c r="I200" s="417"/>
      <c r="J200" s="417"/>
      <c r="K200" s="417"/>
      <c r="L200" s="417"/>
      <c r="M200" s="417"/>
    </row>
    <row r="201" spans="1:13" ht="13" x14ac:dyDescent="0.3">
      <c r="A201" s="417"/>
      <c r="B201" s="417"/>
      <c r="C201" s="417"/>
      <c r="D201" s="417"/>
      <c r="E201" s="417"/>
      <c r="F201" s="417"/>
      <c r="G201" s="417"/>
      <c r="H201" s="417"/>
      <c r="I201" s="417"/>
      <c r="J201" s="417"/>
      <c r="K201" s="417"/>
      <c r="L201" s="417"/>
      <c r="M201" s="417"/>
    </row>
    <row r="202" spans="1:13" ht="13" x14ac:dyDescent="0.3">
      <c r="A202" s="417"/>
      <c r="B202" s="417"/>
      <c r="C202" s="417"/>
      <c r="D202" s="417"/>
      <c r="E202" s="417"/>
      <c r="F202" s="417"/>
      <c r="G202" s="417"/>
      <c r="H202" s="417"/>
      <c r="I202" s="417"/>
      <c r="J202" s="417"/>
      <c r="K202" s="417"/>
      <c r="L202" s="417"/>
      <c r="M202" s="417"/>
    </row>
    <row r="203" spans="1:13" ht="13" x14ac:dyDescent="0.3">
      <c r="A203" s="417"/>
      <c r="B203" s="417"/>
      <c r="C203" s="417"/>
      <c r="D203" s="417"/>
      <c r="E203" s="417"/>
      <c r="F203" s="417"/>
      <c r="G203" s="417"/>
      <c r="H203" s="417"/>
      <c r="I203" s="417"/>
      <c r="J203" s="417"/>
      <c r="K203" s="417"/>
      <c r="L203" s="417"/>
      <c r="M203" s="417"/>
    </row>
    <row r="204" spans="1:13" ht="13" x14ac:dyDescent="0.3">
      <c r="A204" s="417"/>
      <c r="B204" s="417"/>
      <c r="C204" s="417"/>
      <c r="D204" s="417"/>
      <c r="E204" s="417"/>
      <c r="F204" s="417"/>
      <c r="G204" s="417"/>
      <c r="H204" s="417"/>
      <c r="I204" s="417"/>
      <c r="J204" s="417"/>
      <c r="K204" s="417"/>
      <c r="L204" s="417"/>
      <c r="M204" s="417"/>
    </row>
    <row r="205" spans="1:13" ht="13" x14ac:dyDescent="0.3">
      <c r="A205" s="417"/>
      <c r="B205" s="417"/>
      <c r="C205" s="417"/>
      <c r="D205" s="417"/>
      <c r="E205" s="417"/>
      <c r="F205" s="417"/>
      <c r="G205" s="417"/>
      <c r="H205" s="417"/>
      <c r="I205" s="417"/>
      <c r="J205" s="417"/>
      <c r="K205" s="417"/>
      <c r="L205" s="417"/>
      <c r="M205" s="417"/>
    </row>
    <row r="206" spans="1:13" ht="13" x14ac:dyDescent="0.3">
      <c r="A206" s="417"/>
      <c r="B206" s="417"/>
      <c r="C206" s="417"/>
      <c r="D206" s="417"/>
      <c r="E206" s="417"/>
      <c r="F206" s="417"/>
      <c r="G206" s="417"/>
      <c r="H206" s="417"/>
      <c r="I206" s="417"/>
      <c r="J206" s="417"/>
      <c r="K206" s="417"/>
      <c r="L206" s="417"/>
      <c r="M206" s="417"/>
    </row>
    <row r="207" spans="1:13" ht="13" x14ac:dyDescent="0.3">
      <c r="A207" s="417"/>
      <c r="B207" s="417"/>
      <c r="C207" s="417"/>
      <c r="D207" s="417"/>
      <c r="E207" s="417"/>
      <c r="F207" s="417"/>
      <c r="G207" s="417"/>
      <c r="H207" s="417"/>
      <c r="I207" s="417"/>
      <c r="J207" s="417"/>
      <c r="K207" s="417"/>
      <c r="L207" s="417"/>
      <c r="M207" s="417"/>
    </row>
    <row r="208" spans="1:13" ht="13" x14ac:dyDescent="0.3">
      <c r="A208" s="417"/>
      <c r="B208" s="417"/>
      <c r="C208" s="417"/>
      <c r="D208" s="417"/>
      <c r="E208" s="417"/>
      <c r="F208" s="417"/>
      <c r="G208" s="417"/>
      <c r="H208" s="417"/>
      <c r="I208" s="417"/>
      <c r="J208" s="417"/>
      <c r="K208" s="417"/>
      <c r="L208" s="417"/>
      <c r="M208" s="417"/>
    </row>
    <row r="209" spans="1:13" ht="13" x14ac:dyDescent="0.3">
      <c r="A209" s="417"/>
      <c r="B209" s="417"/>
      <c r="C209" s="417"/>
      <c r="D209" s="417"/>
      <c r="E209" s="417"/>
      <c r="F209" s="417"/>
      <c r="G209" s="417"/>
      <c r="H209" s="417"/>
      <c r="I209" s="417"/>
      <c r="J209" s="417"/>
      <c r="K209" s="417"/>
      <c r="L209" s="417"/>
      <c r="M209" s="417"/>
    </row>
    <row r="210" spans="1:13" ht="13" x14ac:dyDescent="0.3">
      <c r="A210" s="417"/>
      <c r="B210" s="417"/>
      <c r="C210" s="417"/>
      <c r="D210" s="417"/>
      <c r="E210" s="417"/>
      <c r="F210" s="417"/>
      <c r="G210" s="417"/>
      <c r="H210" s="417"/>
      <c r="I210" s="417"/>
      <c r="J210" s="417"/>
      <c r="K210" s="417"/>
      <c r="L210" s="417"/>
      <c r="M210" s="417"/>
    </row>
    <row r="211" spans="1:13" ht="13" x14ac:dyDescent="0.3">
      <c r="A211" s="417"/>
      <c r="B211" s="417"/>
      <c r="C211" s="417"/>
      <c r="D211" s="417"/>
      <c r="E211" s="417"/>
      <c r="F211" s="417"/>
      <c r="G211" s="417"/>
      <c r="H211" s="417"/>
      <c r="I211" s="417"/>
      <c r="J211" s="417"/>
      <c r="K211" s="417"/>
      <c r="L211" s="417"/>
      <c r="M211" s="417"/>
    </row>
    <row r="212" spans="1:13" ht="13" x14ac:dyDescent="0.3">
      <c r="A212" s="417"/>
      <c r="B212" s="417"/>
      <c r="C212" s="417"/>
      <c r="D212" s="417"/>
      <c r="E212" s="417"/>
      <c r="F212" s="417"/>
      <c r="G212" s="417"/>
      <c r="H212" s="417"/>
      <c r="I212" s="417"/>
      <c r="J212" s="417"/>
      <c r="K212" s="417"/>
      <c r="L212" s="417"/>
      <c r="M212" s="417"/>
    </row>
    <row r="213" spans="1:13" ht="13" x14ac:dyDescent="0.3">
      <c r="A213" s="417"/>
      <c r="B213" s="417"/>
      <c r="C213" s="417"/>
      <c r="D213" s="417"/>
      <c r="E213" s="417"/>
      <c r="I213" s="417"/>
      <c r="J213" s="417"/>
      <c r="K213" s="417"/>
      <c r="L213" s="417"/>
      <c r="M213" s="417"/>
    </row>
    <row r="214" spans="1:13" ht="13" x14ac:dyDescent="0.3">
      <c r="A214" s="417"/>
      <c r="B214" s="417"/>
      <c r="C214" s="417"/>
      <c r="D214" s="417"/>
      <c r="E214" s="417"/>
      <c r="I214" s="417"/>
      <c r="J214" s="417"/>
      <c r="K214" s="417"/>
      <c r="L214" s="417"/>
      <c r="M214" s="417"/>
    </row>
    <row r="215" spans="1:13" ht="13" x14ac:dyDescent="0.3">
      <c r="E215" s="417"/>
      <c r="I215" s="417"/>
      <c r="J215" s="417"/>
      <c r="K215" s="417"/>
      <c r="L215" s="417"/>
      <c r="M215" s="417"/>
    </row>
  </sheetData>
  <sheetProtection sheet="1" objects="1" scenarios="1"/>
  <mergeCells count="2">
    <mergeCell ref="B3:D3"/>
    <mergeCell ref="B21:D21"/>
  </mergeCells>
  <conditionalFormatting sqref="A14 A24 B34:C34">
    <cfRule type="cellIs" dxfId="32" priority="17" stopIfTrue="1" operator="equal">
      <formula>0</formula>
    </cfRule>
  </conditionalFormatting>
  <conditionalFormatting sqref="B19">
    <cfRule type="expression" dxfId="31" priority="258" stopIfTrue="1">
      <formula>$C$19&lt;&gt;1</formula>
    </cfRule>
  </conditionalFormatting>
  <conditionalFormatting sqref="B20">
    <cfRule type="expression" dxfId="30" priority="259" stopIfTrue="1">
      <formula>$C$20&lt;&gt;1</formula>
    </cfRule>
  </conditionalFormatting>
  <conditionalFormatting sqref="C9">
    <cfRule type="cellIs" dxfId="29" priority="262" stopIfTrue="1" operator="greaterThanOrEqual">
      <formula>$B$9</formula>
    </cfRule>
    <cfRule type="cellIs" dxfId="28" priority="263" stopIfTrue="1" operator="lessThan">
      <formula>$B$9</formula>
    </cfRule>
  </conditionalFormatting>
  <conditionalFormatting sqref="C10">
    <cfRule type="cellIs" dxfId="27" priority="264" stopIfTrue="1" operator="between">
      <formula>$B$10</formula>
      <formula>$D$10</formula>
    </cfRule>
    <cfRule type="cellIs" dxfId="26" priority="265" stopIfTrue="1" operator="notBetween">
      <formula>$B$10</formula>
      <formula>$D$10</formula>
    </cfRule>
  </conditionalFormatting>
  <conditionalFormatting sqref="C11">
    <cfRule type="cellIs" dxfId="25" priority="266" stopIfTrue="1" operator="lessThanOrEqual">
      <formula>$D$11</formula>
    </cfRule>
    <cfRule type="cellIs" dxfId="24" priority="267" stopIfTrue="1" operator="greaterThan">
      <formula>$D$11</formula>
    </cfRule>
  </conditionalFormatting>
  <conditionalFormatting sqref="C12 C19">
    <cfRule type="cellIs" dxfId="23" priority="269" stopIfTrue="1" operator="equal">
      <formula>1</formula>
    </cfRule>
  </conditionalFormatting>
  <conditionalFormatting sqref="C12">
    <cfRule type="cellIs" dxfId="22" priority="268" stopIfTrue="1" operator="notEqual">
      <formula>1</formula>
    </cfRule>
  </conditionalFormatting>
  <conditionalFormatting sqref="C19:C20">
    <cfRule type="cellIs" dxfId="21" priority="156" stopIfTrue="1" operator="notEqual">
      <formula>1</formula>
    </cfRule>
  </conditionalFormatting>
  <conditionalFormatting sqref="C20">
    <cfRule type="cellIs" dxfId="20" priority="159" stopIfTrue="1" operator="equal">
      <formula>1</formula>
    </cfRule>
  </conditionalFormatting>
  <dataValidations count="3">
    <dataValidation type="decimal" operator="lessThan" allowBlank="1" showInputMessage="1" showErrorMessage="1" prompt="Kaava hakee. ei tallennusta" sqref="C4:C6 C8" xr:uid="{00000000-0002-0000-0A00-000000000000}">
      <formula1>0.001</formula1>
    </dataValidation>
    <dataValidation type="decimal" operator="lessThan" allowBlank="1" showInputMessage="1" showErrorMessage="1" prompt="Kaava hakee. ei tallennusta" sqref="C7" xr:uid="{00000000-0002-0000-0A00-000001000000}">
      <formula1>0.009</formula1>
    </dataValidation>
    <dataValidation type="decimal" operator="lessThan" allowBlank="1" showInputMessage="1" showErrorMessage="1" prompt="Kaava hakee. Kelpoisuutta rajoitettu" sqref="B9:C9 B10:D12 A14 C19:D20 B19:B21 A24 B32 B34" xr:uid="{00000000-0002-0000-0A00-000002000000}">
      <formula1>0.01</formula1>
    </dataValidation>
  </dataValidations>
  <hyperlinks>
    <hyperlink ref="G2" location="Ohjeet!A1" display="Ohjeet" xr:uid="{00000000-0004-0000-0A00-000000000000}"/>
  </hyperlinks>
  <pageMargins left="0.74999999999999989" right="0.74999999999999989" top="0.99999999999999989" bottom="0.99999999999999989" header="0.49251968503937005" footer="0.49251968503937005"/>
  <pageSetup paperSize="0" fitToWidth="0" fitToHeight="0" orientation="portrait" horizontalDpi="0" verticalDpi="0" copies="0"/>
  <headerFooter alignWithMargins="0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8" tint="0.59999389629810485"/>
  </sheetPr>
  <dimension ref="A1:AMJ5006"/>
  <sheetViews>
    <sheetView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F2" sqref="F2"/>
    </sheetView>
  </sheetViews>
  <sheetFormatPr defaultRowHeight="15.5" x14ac:dyDescent="0.35"/>
  <cols>
    <col min="1" max="1" width="21.36328125" style="16" customWidth="1"/>
    <col min="2" max="2" width="19.453125" style="16" customWidth="1"/>
    <col min="3" max="3" width="12" style="83" customWidth="1"/>
    <col min="4" max="4" width="13.6328125" style="83" customWidth="1"/>
    <col min="5" max="5" width="28" style="16" customWidth="1"/>
    <col min="6" max="6" width="27.453125" style="16" customWidth="1"/>
    <col min="7" max="7" width="8.90625" style="16" customWidth="1"/>
    <col min="8" max="8" width="8.90625" customWidth="1"/>
    <col min="9" max="1024" width="8.90625" style="16" customWidth="1"/>
  </cols>
  <sheetData>
    <row r="1" spans="1:9" s="16" customFormat="1" ht="27" customHeight="1" thickBot="1" x14ac:dyDescent="0.45">
      <c r="A1" s="83"/>
      <c r="B1" s="465" t="s">
        <v>44</v>
      </c>
      <c r="C1" s="18"/>
      <c r="D1" s="466"/>
      <c r="E1" s="466"/>
      <c r="F1" s="37"/>
    </row>
    <row r="2" spans="1:9" ht="20" x14ac:dyDescent="0.4">
      <c r="B2" s="467" t="s">
        <v>274</v>
      </c>
      <c r="D2" s="16"/>
      <c r="F2" s="23" t="s">
        <v>46</v>
      </c>
    </row>
    <row r="3" spans="1:9" ht="18" x14ac:dyDescent="0.4">
      <c r="B3" s="468" t="s">
        <v>275</v>
      </c>
      <c r="D3" s="16"/>
      <c r="F3" s="469"/>
    </row>
    <row r="4" spans="1:9" ht="18" x14ac:dyDescent="0.35">
      <c r="A4" s="16" t="str">
        <f>B4&amp;C4&amp;D4</f>
        <v>KeihäsM1001</v>
      </c>
      <c r="B4" s="470" t="s">
        <v>49</v>
      </c>
      <c r="C4" s="99" t="s">
        <v>68</v>
      </c>
      <c r="D4" s="99">
        <v>1001</v>
      </c>
      <c r="E4" s="470" t="s">
        <v>276</v>
      </c>
      <c r="F4" s="469"/>
    </row>
    <row r="5" spans="1:9" ht="18" x14ac:dyDescent="0.35">
      <c r="A5" s="16" t="str">
        <f>B5&amp;C5&amp;D5</f>
        <v>MoukariM1052</v>
      </c>
      <c r="B5" s="470" t="s">
        <v>204</v>
      </c>
      <c r="C5" s="99" t="s">
        <v>68</v>
      </c>
      <c r="D5" s="99">
        <v>1052</v>
      </c>
      <c r="E5" s="470" t="s">
        <v>277</v>
      </c>
      <c r="F5" s="469"/>
      <c r="G5" s="470"/>
      <c r="H5" s="37"/>
      <c r="I5" s="470"/>
    </row>
    <row r="6" spans="1:9" ht="18" x14ac:dyDescent="0.35">
      <c r="A6" s="16" t="str">
        <f>B6&amp;C6&amp;D6</f>
        <v>KiekkoN171115</v>
      </c>
      <c r="B6" s="470" t="s">
        <v>165</v>
      </c>
      <c r="C6" s="99" t="s">
        <v>310</v>
      </c>
      <c r="D6" s="99">
        <v>1115</v>
      </c>
      <c r="E6" s="470" t="s">
        <v>278</v>
      </c>
      <c r="F6" s="469"/>
      <c r="G6" s="470"/>
      <c r="H6" s="37"/>
      <c r="I6" s="470"/>
    </row>
    <row r="7" spans="1:9" ht="18" x14ac:dyDescent="0.4">
      <c r="B7" s="468"/>
      <c r="D7" s="16"/>
      <c r="F7" s="469"/>
      <c r="G7" s="470"/>
      <c r="H7" s="37"/>
      <c r="I7" s="470"/>
    </row>
    <row r="8" spans="1:9" ht="18" x14ac:dyDescent="0.4">
      <c r="B8" s="468"/>
      <c r="D8" s="16"/>
      <c r="F8" s="469"/>
      <c r="G8" s="470"/>
      <c r="H8" s="37"/>
      <c r="I8" s="470"/>
    </row>
    <row r="9" spans="1:9" ht="18" x14ac:dyDescent="0.35">
      <c r="A9" s="526" t="s">
        <v>279</v>
      </c>
      <c r="D9" s="16"/>
      <c r="F9" s="469"/>
      <c r="G9" s="470"/>
      <c r="H9" s="37"/>
      <c r="I9" s="470"/>
    </row>
    <row r="10" spans="1:9" ht="18" x14ac:dyDescent="0.4">
      <c r="A10" s="526"/>
      <c r="B10" s="468" t="s">
        <v>280</v>
      </c>
      <c r="D10" s="16"/>
      <c r="G10" s="470"/>
      <c r="H10" s="37"/>
      <c r="I10" s="470"/>
    </row>
    <row r="11" spans="1:9" ht="36" x14ac:dyDescent="0.4">
      <c r="A11" s="471" t="s">
        <v>281</v>
      </c>
      <c r="B11" s="472" t="s">
        <v>282</v>
      </c>
      <c r="C11" s="472" t="s">
        <v>67</v>
      </c>
      <c r="D11" s="473" t="s">
        <v>171</v>
      </c>
      <c r="E11" s="474" t="s">
        <v>283</v>
      </c>
      <c r="F11" s="474" t="s">
        <v>284</v>
      </c>
      <c r="G11" s="470"/>
      <c r="H11" s="37"/>
      <c r="I11" s="470"/>
    </row>
    <row r="12" spans="1:9" x14ac:dyDescent="0.35">
      <c r="A12" s="16" t="str">
        <f t="shared" ref="A12:A75" si="0">B12&amp;C12&amp;D12</f>
        <v/>
      </c>
      <c r="B12" s="470"/>
      <c r="C12" s="99"/>
      <c r="D12" s="99"/>
      <c r="E12" s="470"/>
      <c r="F12" s="470"/>
      <c r="G12" s="470"/>
      <c r="H12" s="37"/>
      <c r="I12" s="470"/>
    </row>
    <row r="13" spans="1:9" x14ac:dyDescent="0.35">
      <c r="A13" s="16" t="str">
        <f t="shared" si="0"/>
        <v/>
      </c>
      <c r="B13" s="470"/>
      <c r="C13" s="99"/>
      <c r="D13" s="99"/>
      <c r="E13" s="470"/>
      <c r="F13" s="470"/>
      <c r="G13" s="470"/>
      <c r="H13" s="37"/>
      <c r="I13" s="470"/>
    </row>
    <row r="14" spans="1:9" x14ac:dyDescent="0.35">
      <c r="A14" s="16" t="str">
        <f t="shared" si="0"/>
        <v/>
      </c>
      <c r="B14" s="470"/>
      <c r="C14" s="99"/>
      <c r="D14" s="99"/>
      <c r="E14" s="470"/>
      <c r="F14" s="470"/>
      <c r="G14" s="470"/>
      <c r="H14" s="37"/>
      <c r="I14" s="470"/>
    </row>
    <row r="15" spans="1:9" x14ac:dyDescent="0.35">
      <c r="A15" s="16" t="str">
        <f t="shared" si="0"/>
        <v/>
      </c>
      <c r="B15" s="470"/>
      <c r="C15" s="99"/>
      <c r="D15" s="99"/>
      <c r="E15" s="470"/>
      <c r="F15" s="470"/>
      <c r="G15" s="470"/>
      <c r="H15" s="37"/>
      <c r="I15" s="470"/>
    </row>
    <row r="16" spans="1:9" x14ac:dyDescent="0.35">
      <c r="A16" s="16" t="str">
        <f t="shared" si="0"/>
        <v/>
      </c>
      <c r="B16" s="470"/>
      <c r="C16" s="99"/>
      <c r="D16" s="99"/>
      <c r="E16" s="470"/>
      <c r="F16" s="470"/>
      <c r="G16" s="470"/>
      <c r="H16" s="37"/>
      <c r="I16" s="470"/>
    </row>
    <row r="17" spans="1:9" x14ac:dyDescent="0.35">
      <c r="A17" s="16" t="str">
        <f t="shared" si="0"/>
        <v/>
      </c>
      <c r="B17" s="470"/>
      <c r="C17" s="99"/>
      <c r="D17" s="99"/>
      <c r="E17" s="470"/>
      <c r="F17" s="470"/>
      <c r="G17" s="470"/>
      <c r="H17" s="37"/>
      <c r="I17" s="470"/>
    </row>
    <row r="18" spans="1:9" x14ac:dyDescent="0.35">
      <c r="A18" s="16" t="str">
        <f t="shared" si="0"/>
        <v/>
      </c>
      <c r="B18" s="470"/>
      <c r="C18" s="99"/>
      <c r="D18" s="99"/>
      <c r="E18" s="470"/>
      <c r="F18" s="470"/>
      <c r="G18" s="470"/>
      <c r="H18" s="37"/>
      <c r="I18" s="470"/>
    </row>
    <row r="19" spans="1:9" x14ac:dyDescent="0.35">
      <c r="A19" s="16" t="str">
        <f t="shared" si="0"/>
        <v/>
      </c>
      <c r="B19" s="470"/>
      <c r="C19" s="99"/>
      <c r="D19" s="99"/>
      <c r="E19" s="470"/>
      <c r="F19" s="470"/>
      <c r="G19" s="470"/>
      <c r="H19" s="37"/>
      <c r="I19" s="470"/>
    </row>
    <row r="20" spans="1:9" x14ac:dyDescent="0.35">
      <c r="A20" s="16" t="str">
        <f t="shared" si="0"/>
        <v/>
      </c>
      <c r="B20" s="470"/>
      <c r="C20" s="99"/>
      <c r="D20" s="99"/>
      <c r="E20" s="470"/>
      <c r="F20" s="470"/>
      <c r="G20" s="470"/>
      <c r="H20" s="37"/>
      <c r="I20" s="470"/>
    </row>
    <row r="21" spans="1:9" x14ac:dyDescent="0.35">
      <c r="A21" s="16" t="str">
        <f t="shared" si="0"/>
        <v/>
      </c>
      <c r="B21" s="470"/>
      <c r="C21" s="99"/>
      <c r="D21" s="99"/>
      <c r="E21" s="470"/>
      <c r="F21" s="470"/>
      <c r="G21" s="470"/>
      <c r="H21" s="37"/>
      <c r="I21" s="470"/>
    </row>
    <row r="22" spans="1:9" x14ac:dyDescent="0.35">
      <c r="A22" s="16" t="str">
        <f t="shared" si="0"/>
        <v/>
      </c>
      <c r="B22" s="470"/>
      <c r="C22" s="99"/>
      <c r="D22" s="99"/>
      <c r="E22" s="470"/>
      <c r="F22" s="470"/>
      <c r="G22" s="470"/>
      <c r="H22" s="37"/>
      <c r="I22" s="470"/>
    </row>
    <row r="23" spans="1:9" x14ac:dyDescent="0.35">
      <c r="A23" s="16" t="str">
        <f t="shared" si="0"/>
        <v/>
      </c>
      <c r="B23" s="470"/>
      <c r="C23" s="99"/>
      <c r="D23" s="99"/>
      <c r="E23" s="470"/>
      <c r="F23" s="470"/>
      <c r="G23" s="470"/>
      <c r="H23" s="37"/>
      <c r="I23" s="470"/>
    </row>
    <row r="24" spans="1:9" x14ac:dyDescent="0.35">
      <c r="A24" s="16" t="str">
        <f t="shared" si="0"/>
        <v/>
      </c>
      <c r="B24" s="470"/>
      <c r="C24" s="99"/>
      <c r="D24" s="99"/>
      <c r="E24" s="470"/>
      <c r="F24" s="470"/>
      <c r="G24" s="470"/>
      <c r="H24" s="37"/>
      <c r="I24" s="470"/>
    </row>
    <row r="25" spans="1:9" x14ac:dyDescent="0.35">
      <c r="A25" s="16" t="str">
        <f t="shared" si="0"/>
        <v/>
      </c>
      <c r="B25" s="470"/>
      <c r="C25" s="99"/>
      <c r="D25" s="99"/>
      <c r="E25" s="470"/>
      <c r="F25" s="470"/>
      <c r="G25" s="470"/>
      <c r="H25" s="37"/>
      <c r="I25" s="470"/>
    </row>
    <row r="26" spans="1:9" x14ac:dyDescent="0.35">
      <c r="A26" s="16" t="str">
        <f t="shared" si="0"/>
        <v/>
      </c>
      <c r="B26" s="470"/>
      <c r="C26" s="99"/>
      <c r="D26" s="99"/>
      <c r="E26" s="470"/>
      <c r="F26" s="470"/>
      <c r="G26" s="470"/>
      <c r="H26" s="37"/>
      <c r="I26" s="470"/>
    </row>
    <row r="27" spans="1:9" x14ac:dyDescent="0.35">
      <c r="A27" s="16" t="str">
        <f t="shared" si="0"/>
        <v/>
      </c>
      <c r="B27" s="470"/>
      <c r="C27" s="99"/>
      <c r="D27" s="99"/>
      <c r="E27" s="470"/>
      <c r="F27" s="470"/>
      <c r="G27" s="470"/>
      <c r="H27" s="37"/>
      <c r="I27" s="470"/>
    </row>
    <row r="28" spans="1:9" x14ac:dyDescent="0.35">
      <c r="A28" s="16" t="str">
        <f t="shared" si="0"/>
        <v/>
      </c>
      <c r="B28" s="470"/>
      <c r="C28" s="99"/>
      <c r="D28" s="99"/>
      <c r="E28" s="470"/>
      <c r="F28" s="470"/>
      <c r="G28" s="470"/>
      <c r="H28" s="37"/>
      <c r="I28" s="470"/>
    </row>
    <row r="29" spans="1:9" x14ac:dyDescent="0.35">
      <c r="A29" s="16" t="str">
        <f t="shared" si="0"/>
        <v/>
      </c>
      <c r="B29" s="470"/>
      <c r="C29" s="99"/>
      <c r="D29" s="99"/>
      <c r="E29" s="470"/>
      <c r="F29" s="470"/>
      <c r="G29" s="470"/>
      <c r="H29" s="37"/>
      <c r="I29" s="470"/>
    </row>
    <row r="30" spans="1:9" x14ac:dyDescent="0.35">
      <c r="A30" s="16" t="str">
        <f t="shared" si="0"/>
        <v/>
      </c>
      <c r="B30" s="470"/>
      <c r="C30" s="99"/>
      <c r="D30" s="99"/>
      <c r="E30" s="470"/>
      <c r="F30" s="470"/>
      <c r="G30" s="470"/>
      <c r="H30" s="37"/>
      <c r="I30" s="470"/>
    </row>
    <row r="31" spans="1:9" x14ac:dyDescent="0.35">
      <c r="A31" s="16" t="str">
        <f t="shared" si="0"/>
        <v/>
      </c>
      <c r="B31" s="470"/>
      <c r="C31" s="99"/>
      <c r="D31" s="99"/>
      <c r="E31" s="470"/>
      <c r="F31" s="470"/>
      <c r="G31" s="470"/>
      <c r="H31" s="37"/>
      <c r="I31" s="470"/>
    </row>
    <row r="32" spans="1:9" x14ac:dyDescent="0.35">
      <c r="A32" s="16" t="str">
        <f t="shared" si="0"/>
        <v/>
      </c>
      <c r="B32" s="470"/>
      <c r="C32" s="99"/>
      <c r="D32" s="99"/>
      <c r="E32" s="470"/>
      <c r="F32" s="470"/>
      <c r="G32" s="470"/>
      <c r="H32" s="37"/>
      <c r="I32" s="470"/>
    </row>
    <row r="33" spans="1:9" x14ac:dyDescent="0.35">
      <c r="A33" s="16" t="str">
        <f t="shared" si="0"/>
        <v/>
      </c>
      <c r="B33" s="470"/>
      <c r="C33" s="99"/>
      <c r="D33" s="99"/>
      <c r="E33" s="470"/>
      <c r="F33" s="470"/>
      <c r="G33" s="470"/>
      <c r="H33" s="37"/>
      <c r="I33" s="470"/>
    </row>
    <row r="34" spans="1:9" x14ac:dyDescent="0.35">
      <c r="A34" s="16" t="str">
        <f t="shared" si="0"/>
        <v/>
      </c>
      <c r="B34" s="470"/>
      <c r="C34" s="99"/>
      <c r="D34" s="99"/>
      <c r="E34" s="470"/>
      <c r="F34" s="470"/>
      <c r="G34" s="470"/>
      <c r="H34" s="37"/>
      <c r="I34" s="470"/>
    </row>
    <row r="35" spans="1:9" x14ac:dyDescent="0.35">
      <c r="A35" s="16" t="str">
        <f t="shared" si="0"/>
        <v/>
      </c>
      <c r="B35" s="470"/>
      <c r="C35" s="99"/>
      <c r="D35" s="99"/>
      <c r="E35" s="470"/>
      <c r="F35" s="470"/>
      <c r="G35" s="470"/>
      <c r="H35" s="37"/>
      <c r="I35" s="470"/>
    </row>
    <row r="36" spans="1:9" x14ac:dyDescent="0.35">
      <c r="A36" s="16" t="str">
        <f t="shared" si="0"/>
        <v/>
      </c>
      <c r="B36" s="470"/>
      <c r="C36" s="99"/>
      <c r="D36" s="99"/>
      <c r="E36" s="470"/>
      <c r="F36" s="470"/>
      <c r="G36" s="470"/>
      <c r="H36" s="37"/>
      <c r="I36" s="470"/>
    </row>
    <row r="37" spans="1:9" x14ac:dyDescent="0.35">
      <c r="A37" s="16" t="str">
        <f t="shared" si="0"/>
        <v/>
      </c>
      <c r="B37" s="183"/>
      <c r="C37" s="99"/>
      <c r="D37" s="99"/>
      <c r="E37" s="470"/>
      <c r="F37" s="470"/>
      <c r="G37" s="470"/>
      <c r="H37" s="37"/>
      <c r="I37" s="470"/>
    </row>
    <row r="38" spans="1:9" x14ac:dyDescent="0.35">
      <c r="A38" s="16" t="str">
        <f t="shared" si="0"/>
        <v/>
      </c>
      <c r="B38" s="470"/>
      <c r="C38" s="99"/>
      <c r="D38" s="99"/>
      <c r="E38" s="470"/>
      <c r="F38" s="470"/>
      <c r="G38" s="470"/>
      <c r="H38" s="37"/>
      <c r="I38" s="470"/>
    </row>
    <row r="39" spans="1:9" x14ac:dyDescent="0.35">
      <c r="A39" s="16" t="str">
        <f t="shared" si="0"/>
        <v/>
      </c>
      <c r="B39" s="470"/>
      <c r="C39" s="99"/>
      <c r="D39" s="99"/>
      <c r="E39" s="470"/>
      <c r="F39" s="470"/>
      <c r="G39" s="470"/>
      <c r="H39" s="37"/>
      <c r="I39" s="470"/>
    </row>
    <row r="40" spans="1:9" x14ac:dyDescent="0.35">
      <c r="A40" s="16" t="str">
        <f t="shared" si="0"/>
        <v/>
      </c>
      <c r="B40" s="470"/>
      <c r="C40" s="99"/>
      <c r="D40" s="99"/>
      <c r="E40" s="470"/>
      <c r="F40" s="470"/>
      <c r="G40" s="470"/>
      <c r="H40" s="37"/>
      <c r="I40" s="470"/>
    </row>
    <row r="41" spans="1:9" x14ac:dyDescent="0.35">
      <c r="A41" s="16" t="str">
        <f t="shared" si="0"/>
        <v/>
      </c>
      <c r="B41" s="470"/>
      <c r="C41" s="99"/>
      <c r="D41" s="99"/>
      <c r="E41" s="470"/>
      <c r="F41" s="470"/>
      <c r="G41" s="470"/>
      <c r="H41" s="37"/>
      <c r="I41" s="470"/>
    </row>
    <row r="42" spans="1:9" x14ac:dyDescent="0.35">
      <c r="A42" s="16" t="str">
        <f t="shared" si="0"/>
        <v/>
      </c>
      <c r="B42" s="470"/>
      <c r="C42" s="99"/>
      <c r="D42" s="99"/>
      <c r="E42" s="470"/>
      <c r="F42" s="470"/>
      <c r="G42" s="470"/>
      <c r="H42" s="37"/>
      <c r="I42" s="470"/>
    </row>
    <row r="43" spans="1:9" x14ac:dyDescent="0.35">
      <c r="A43" s="16" t="str">
        <f t="shared" si="0"/>
        <v/>
      </c>
      <c r="B43" s="470"/>
      <c r="C43" s="99"/>
      <c r="D43" s="99"/>
      <c r="E43" s="470"/>
      <c r="F43" s="470"/>
      <c r="G43" s="470"/>
      <c r="H43" s="37"/>
      <c r="I43" s="470"/>
    </row>
    <row r="44" spans="1:9" x14ac:dyDescent="0.35">
      <c r="A44" s="16" t="str">
        <f t="shared" si="0"/>
        <v/>
      </c>
      <c r="B44" s="470"/>
      <c r="C44" s="99"/>
      <c r="D44" s="99"/>
      <c r="E44" s="470"/>
      <c r="F44" s="470"/>
      <c r="G44" s="470"/>
      <c r="H44" s="37"/>
      <c r="I44" s="470"/>
    </row>
    <row r="45" spans="1:9" x14ac:dyDescent="0.35">
      <c r="A45" s="16" t="str">
        <f t="shared" si="0"/>
        <v/>
      </c>
      <c r="B45" s="470"/>
      <c r="C45" s="99"/>
      <c r="D45" s="99"/>
      <c r="E45" s="470"/>
      <c r="F45" s="470"/>
      <c r="G45" s="470"/>
      <c r="H45" s="37"/>
      <c r="I45" s="470"/>
    </row>
    <row r="46" spans="1:9" x14ac:dyDescent="0.35">
      <c r="A46" s="16" t="str">
        <f t="shared" si="0"/>
        <v/>
      </c>
      <c r="B46" s="470"/>
      <c r="C46" s="99"/>
      <c r="D46" s="99"/>
      <c r="E46" s="470"/>
      <c r="F46" s="470"/>
      <c r="G46" s="470"/>
      <c r="H46" s="37"/>
      <c r="I46" s="470"/>
    </row>
    <row r="47" spans="1:9" x14ac:dyDescent="0.35">
      <c r="A47" s="16" t="str">
        <f t="shared" si="0"/>
        <v/>
      </c>
      <c r="B47" s="470"/>
      <c r="C47" s="99"/>
      <c r="D47" s="99"/>
      <c r="E47" s="470"/>
      <c r="F47" s="470"/>
      <c r="G47" s="470"/>
      <c r="H47" s="37"/>
      <c r="I47" s="470"/>
    </row>
    <row r="48" spans="1:9" x14ac:dyDescent="0.35">
      <c r="A48" s="16" t="str">
        <f t="shared" si="0"/>
        <v/>
      </c>
      <c r="B48" s="470"/>
      <c r="C48" s="99"/>
      <c r="D48" s="99"/>
      <c r="E48" s="470"/>
      <c r="F48" s="470"/>
      <c r="G48" s="470"/>
      <c r="H48" s="37"/>
      <c r="I48" s="470"/>
    </row>
    <row r="49" spans="1:9" x14ac:dyDescent="0.35">
      <c r="A49" s="16" t="str">
        <f t="shared" si="0"/>
        <v/>
      </c>
      <c r="B49" s="470"/>
      <c r="C49" s="99"/>
      <c r="D49" s="99"/>
      <c r="E49" s="470"/>
      <c r="F49" s="470"/>
      <c r="G49" s="470"/>
      <c r="H49" s="37"/>
      <c r="I49" s="470"/>
    </row>
    <row r="50" spans="1:9" x14ac:dyDescent="0.35">
      <c r="A50" s="16" t="str">
        <f t="shared" si="0"/>
        <v/>
      </c>
      <c r="B50" s="470"/>
      <c r="C50" s="99"/>
      <c r="D50" s="99"/>
      <c r="E50" s="470"/>
      <c r="F50" s="470"/>
      <c r="G50" s="470"/>
      <c r="H50" s="37"/>
      <c r="I50" s="470"/>
    </row>
    <row r="51" spans="1:9" x14ac:dyDescent="0.35">
      <c r="A51" s="16" t="str">
        <f t="shared" si="0"/>
        <v/>
      </c>
      <c r="B51" s="470"/>
      <c r="C51" s="99"/>
      <c r="D51" s="99"/>
      <c r="E51" s="470"/>
      <c r="F51" s="470"/>
      <c r="G51" s="470"/>
      <c r="H51" s="37"/>
      <c r="I51" s="470"/>
    </row>
    <row r="52" spans="1:9" x14ac:dyDescent="0.35">
      <c r="A52" s="16" t="str">
        <f t="shared" si="0"/>
        <v/>
      </c>
      <c r="B52" s="470"/>
      <c r="C52" s="99"/>
      <c r="D52" s="99"/>
      <c r="E52" s="470"/>
      <c r="F52" s="470"/>
      <c r="G52" s="470"/>
      <c r="H52" s="37"/>
      <c r="I52" s="470"/>
    </row>
    <row r="53" spans="1:9" x14ac:dyDescent="0.35">
      <c r="A53" s="16" t="str">
        <f t="shared" si="0"/>
        <v/>
      </c>
      <c r="B53" s="470"/>
      <c r="C53" s="99"/>
      <c r="D53" s="99"/>
      <c r="E53" s="470"/>
      <c r="F53" s="470"/>
      <c r="G53" s="470"/>
      <c r="H53" s="37"/>
      <c r="I53" s="470"/>
    </row>
    <row r="54" spans="1:9" x14ac:dyDescent="0.35">
      <c r="A54" s="16" t="str">
        <f t="shared" si="0"/>
        <v/>
      </c>
      <c r="B54" s="470"/>
      <c r="C54" s="99"/>
      <c r="D54" s="99"/>
      <c r="E54" s="470"/>
      <c r="F54" s="470"/>
      <c r="G54" s="470"/>
      <c r="H54" s="37"/>
      <c r="I54" s="470"/>
    </row>
    <row r="55" spans="1:9" x14ac:dyDescent="0.35">
      <c r="A55" s="16" t="str">
        <f t="shared" si="0"/>
        <v/>
      </c>
      <c r="B55" s="470"/>
      <c r="C55" s="99"/>
      <c r="D55" s="99"/>
      <c r="E55" s="470"/>
      <c r="F55" s="470"/>
      <c r="G55" s="470"/>
      <c r="H55" s="37"/>
      <c r="I55" s="470"/>
    </row>
    <row r="56" spans="1:9" x14ac:dyDescent="0.35">
      <c r="A56" s="16" t="str">
        <f t="shared" si="0"/>
        <v/>
      </c>
      <c r="B56" s="470"/>
      <c r="C56" s="99"/>
      <c r="D56" s="99"/>
      <c r="E56" s="470"/>
      <c r="F56" s="470"/>
      <c r="G56" s="470"/>
      <c r="H56" s="37"/>
      <c r="I56" s="470"/>
    </row>
    <row r="57" spans="1:9" x14ac:dyDescent="0.35">
      <c r="A57" s="16" t="str">
        <f t="shared" si="0"/>
        <v/>
      </c>
      <c r="B57" s="470"/>
      <c r="C57" s="99"/>
      <c r="D57" s="99"/>
      <c r="E57" s="470"/>
      <c r="F57" s="470"/>
      <c r="G57" s="470"/>
      <c r="H57" s="37"/>
      <c r="I57" s="470"/>
    </row>
    <row r="58" spans="1:9" x14ac:dyDescent="0.35">
      <c r="A58" s="16" t="str">
        <f t="shared" si="0"/>
        <v/>
      </c>
      <c r="B58" s="470"/>
      <c r="C58" s="99"/>
      <c r="D58" s="99"/>
      <c r="E58" s="470"/>
      <c r="F58" s="470"/>
      <c r="G58" s="470"/>
      <c r="H58" s="37"/>
      <c r="I58" s="470"/>
    </row>
    <row r="59" spans="1:9" x14ac:dyDescent="0.35">
      <c r="A59" s="16" t="str">
        <f t="shared" si="0"/>
        <v/>
      </c>
      <c r="B59" s="470"/>
      <c r="C59" s="99"/>
      <c r="D59" s="99"/>
      <c r="E59" s="470"/>
      <c r="F59" s="470"/>
      <c r="G59" s="470"/>
      <c r="H59" s="37"/>
      <c r="I59" s="470"/>
    </row>
    <row r="60" spans="1:9" x14ac:dyDescent="0.35">
      <c r="A60" s="16" t="str">
        <f t="shared" si="0"/>
        <v/>
      </c>
      <c r="B60" s="470"/>
      <c r="C60" s="99"/>
      <c r="D60" s="99"/>
      <c r="E60" s="470"/>
      <c r="F60" s="470"/>
      <c r="G60" s="470"/>
      <c r="H60" s="37"/>
      <c r="I60" s="470"/>
    </row>
    <row r="61" spans="1:9" x14ac:dyDescent="0.35">
      <c r="A61" s="16" t="str">
        <f t="shared" si="0"/>
        <v/>
      </c>
      <c r="B61" s="470"/>
      <c r="C61" s="99"/>
      <c r="D61" s="99"/>
      <c r="E61" s="470"/>
      <c r="F61" s="470"/>
      <c r="G61" s="470"/>
      <c r="H61" s="37"/>
      <c r="I61" s="470"/>
    </row>
    <row r="62" spans="1:9" x14ac:dyDescent="0.35">
      <c r="A62" s="16" t="str">
        <f t="shared" si="0"/>
        <v/>
      </c>
      <c r="B62" s="470"/>
      <c r="C62" s="99"/>
      <c r="D62" s="99"/>
      <c r="E62" s="470"/>
      <c r="F62" s="470"/>
      <c r="G62" s="470"/>
      <c r="H62" s="37"/>
      <c r="I62" s="470"/>
    </row>
    <row r="63" spans="1:9" x14ac:dyDescent="0.35">
      <c r="A63" s="16" t="str">
        <f t="shared" si="0"/>
        <v/>
      </c>
      <c r="B63" s="470"/>
      <c r="C63" s="99"/>
      <c r="D63" s="99"/>
      <c r="E63" s="470"/>
      <c r="F63" s="470"/>
      <c r="G63" s="470"/>
      <c r="H63" s="37"/>
      <c r="I63" s="470"/>
    </row>
    <row r="64" spans="1:9" x14ac:dyDescent="0.35">
      <c r="A64" s="16" t="str">
        <f t="shared" si="0"/>
        <v/>
      </c>
      <c r="B64" s="183"/>
      <c r="C64" s="99"/>
      <c r="D64" s="99"/>
      <c r="E64" s="470"/>
      <c r="F64" s="470"/>
      <c r="G64" s="470"/>
      <c r="H64" s="37"/>
      <c r="I64" s="470"/>
    </row>
    <row r="65" spans="1:9" x14ac:dyDescent="0.35">
      <c r="A65" s="16" t="str">
        <f t="shared" si="0"/>
        <v/>
      </c>
      <c r="B65" s="470"/>
      <c r="C65" s="99"/>
      <c r="D65" s="99"/>
      <c r="E65" s="470"/>
      <c r="F65" s="470"/>
      <c r="G65" s="470"/>
      <c r="H65" s="37"/>
      <c r="I65" s="470"/>
    </row>
    <row r="66" spans="1:9" x14ac:dyDescent="0.35">
      <c r="A66" s="16" t="str">
        <f t="shared" si="0"/>
        <v/>
      </c>
      <c r="B66" s="470"/>
      <c r="C66" s="99"/>
      <c r="D66" s="99"/>
      <c r="E66" s="470"/>
      <c r="F66" s="470"/>
      <c r="G66" s="470"/>
      <c r="H66" s="37"/>
      <c r="I66" s="470"/>
    </row>
    <row r="67" spans="1:9" x14ac:dyDescent="0.35">
      <c r="A67" s="16" t="str">
        <f t="shared" si="0"/>
        <v/>
      </c>
      <c r="B67" s="470"/>
      <c r="C67" s="99"/>
      <c r="D67" s="99"/>
      <c r="E67" s="470"/>
      <c r="F67" s="470"/>
      <c r="G67" s="470"/>
      <c r="H67" s="37"/>
      <c r="I67" s="470"/>
    </row>
    <row r="68" spans="1:9" x14ac:dyDescent="0.35">
      <c r="A68" s="16" t="str">
        <f t="shared" si="0"/>
        <v/>
      </c>
      <c r="B68" s="470"/>
      <c r="C68" s="99"/>
      <c r="D68" s="99"/>
      <c r="E68" s="470"/>
      <c r="F68" s="470"/>
      <c r="G68" s="470"/>
      <c r="H68" s="37"/>
      <c r="I68" s="470"/>
    </row>
    <row r="69" spans="1:9" x14ac:dyDescent="0.35">
      <c r="A69" s="16" t="str">
        <f t="shared" si="0"/>
        <v/>
      </c>
      <c r="B69" s="470"/>
      <c r="C69" s="99"/>
      <c r="D69" s="99"/>
      <c r="E69" s="470"/>
      <c r="F69" s="470"/>
      <c r="G69" s="470"/>
      <c r="H69" s="37"/>
      <c r="I69" s="470"/>
    </row>
    <row r="70" spans="1:9" x14ac:dyDescent="0.35">
      <c r="A70" s="16" t="str">
        <f t="shared" si="0"/>
        <v/>
      </c>
      <c r="B70" s="470"/>
      <c r="C70" s="99"/>
      <c r="D70" s="99"/>
      <c r="E70" s="470"/>
      <c r="F70" s="470"/>
      <c r="G70" s="470"/>
      <c r="H70" s="37"/>
      <c r="I70" s="470"/>
    </row>
    <row r="71" spans="1:9" x14ac:dyDescent="0.35">
      <c r="A71" s="16" t="str">
        <f t="shared" si="0"/>
        <v/>
      </c>
      <c r="B71" s="470"/>
      <c r="C71" s="99"/>
      <c r="D71" s="99"/>
      <c r="E71" s="470"/>
      <c r="F71" s="470"/>
      <c r="G71" s="470"/>
      <c r="H71" s="37"/>
      <c r="I71" s="470"/>
    </row>
    <row r="72" spans="1:9" x14ac:dyDescent="0.35">
      <c r="A72" s="16" t="str">
        <f t="shared" si="0"/>
        <v/>
      </c>
      <c r="B72" s="470"/>
      <c r="C72" s="99"/>
      <c r="D72" s="99"/>
      <c r="E72" s="470"/>
      <c r="F72" s="470"/>
      <c r="G72" s="470"/>
      <c r="H72" s="37"/>
      <c r="I72" s="470"/>
    </row>
    <row r="73" spans="1:9" x14ac:dyDescent="0.35">
      <c r="A73" s="16" t="str">
        <f t="shared" si="0"/>
        <v/>
      </c>
      <c r="B73" s="470"/>
      <c r="C73" s="99"/>
      <c r="D73" s="99"/>
      <c r="E73" s="470"/>
      <c r="F73" s="470"/>
      <c r="G73" s="470"/>
      <c r="H73" s="37"/>
      <c r="I73" s="470"/>
    </row>
    <row r="74" spans="1:9" x14ac:dyDescent="0.35">
      <c r="A74" s="16" t="str">
        <f t="shared" si="0"/>
        <v/>
      </c>
      <c r="B74" s="470"/>
      <c r="C74" s="99"/>
      <c r="D74" s="99"/>
      <c r="E74" s="470"/>
      <c r="F74" s="470"/>
      <c r="G74" s="470"/>
      <c r="H74" s="37"/>
      <c r="I74" s="470"/>
    </row>
    <row r="75" spans="1:9" x14ac:dyDescent="0.35">
      <c r="A75" s="16" t="str">
        <f t="shared" si="0"/>
        <v/>
      </c>
      <c r="B75" s="470"/>
      <c r="C75" s="99"/>
      <c r="D75" s="99"/>
      <c r="E75" s="470"/>
      <c r="F75" s="470"/>
      <c r="G75" s="470"/>
      <c r="H75" s="37"/>
      <c r="I75" s="470"/>
    </row>
    <row r="76" spans="1:9" x14ac:dyDescent="0.35">
      <c r="A76" s="16" t="str">
        <f t="shared" ref="A76:A139" si="1">B76&amp;C76&amp;D76</f>
        <v/>
      </c>
      <c r="B76" s="470"/>
      <c r="C76" s="99"/>
      <c r="D76" s="99"/>
      <c r="E76" s="470"/>
      <c r="F76" s="470"/>
      <c r="G76" s="470"/>
      <c r="H76" s="37"/>
      <c r="I76" s="470"/>
    </row>
    <row r="77" spans="1:9" x14ac:dyDescent="0.35">
      <c r="A77" s="16" t="str">
        <f t="shared" si="1"/>
        <v/>
      </c>
      <c r="B77" s="470"/>
      <c r="C77" s="99"/>
      <c r="D77" s="99"/>
      <c r="E77" s="470"/>
      <c r="F77" s="470"/>
      <c r="G77" s="470"/>
      <c r="H77" s="37"/>
      <c r="I77" s="470"/>
    </row>
    <row r="78" spans="1:9" x14ac:dyDescent="0.35">
      <c r="A78" s="16" t="str">
        <f t="shared" si="1"/>
        <v/>
      </c>
      <c r="B78" s="470"/>
      <c r="C78" s="99"/>
      <c r="D78" s="99"/>
      <c r="E78" s="470"/>
      <c r="F78" s="470"/>
      <c r="G78" s="470"/>
      <c r="H78" s="37"/>
      <c r="I78" s="470"/>
    </row>
    <row r="79" spans="1:9" x14ac:dyDescent="0.35">
      <c r="A79" s="16" t="str">
        <f t="shared" si="1"/>
        <v/>
      </c>
      <c r="B79" s="470"/>
      <c r="C79" s="99"/>
      <c r="D79" s="99"/>
      <c r="E79" s="470"/>
      <c r="F79" s="470"/>
      <c r="G79" s="470"/>
      <c r="H79" s="37"/>
      <c r="I79" s="470"/>
    </row>
    <row r="80" spans="1:9" x14ac:dyDescent="0.35">
      <c r="A80" s="16" t="str">
        <f t="shared" si="1"/>
        <v/>
      </c>
      <c r="B80" s="470"/>
      <c r="C80" s="99"/>
      <c r="D80" s="99"/>
      <c r="E80" s="470"/>
      <c r="F80" s="470"/>
      <c r="G80" s="470"/>
      <c r="H80" s="37"/>
      <c r="I80" s="470"/>
    </row>
    <row r="81" spans="1:9" x14ac:dyDescent="0.35">
      <c r="A81" s="16" t="str">
        <f t="shared" si="1"/>
        <v/>
      </c>
      <c r="B81" s="470"/>
      <c r="C81" s="99"/>
      <c r="D81" s="99"/>
      <c r="E81" s="470"/>
      <c r="F81" s="470"/>
      <c r="G81" s="470"/>
      <c r="H81" s="37"/>
      <c r="I81" s="470"/>
    </row>
    <row r="82" spans="1:9" x14ac:dyDescent="0.35">
      <c r="A82" s="16" t="str">
        <f t="shared" si="1"/>
        <v/>
      </c>
      <c r="B82" s="470"/>
      <c r="C82" s="99"/>
      <c r="D82" s="99"/>
      <c r="E82" s="470"/>
      <c r="F82" s="470"/>
      <c r="G82" s="470"/>
      <c r="H82" s="37"/>
      <c r="I82" s="470"/>
    </row>
    <row r="83" spans="1:9" x14ac:dyDescent="0.35">
      <c r="A83" s="16" t="str">
        <f t="shared" si="1"/>
        <v/>
      </c>
      <c r="B83" s="470"/>
      <c r="C83" s="99"/>
      <c r="D83" s="99"/>
      <c r="E83" s="470"/>
      <c r="F83" s="470"/>
      <c r="G83" s="470"/>
      <c r="H83" s="37"/>
      <c r="I83" s="470"/>
    </row>
    <row r="84" spans="1:9" x14ac:dyDescent="0.35">
      <c r="A84" s="16" t="str">
        <f t="shared" si="1"/>
        <v/>
      </c>
      <c r="B84" s="470"/>
      <c r="C84" s="99"/>
      <c r="D84" s="99"/>
      <c r="E84" s="470"/>
      <c r="F84" s="470"/>
      <c r="G84" s="470"/>
      <c r="H84" s="37"/>
      <c r="I84" s="470"/>
    </row>
    <row r="85" spans="1:9" x14ac:dyDescent="0.35">
      <c r="A85" s="16" t="str">
        <f t="shared" si="1"/>
        <v/>
      </c>
      <c r="B85" s="470"/>
      <c r="C85" s="99"/>
      <c r="D85" s="99"/>
      <c r="E85" s="470"/>
      <c r="F85" s="470"/>
      <c r="G85" s="470"/>
      <c r="H85" s="37"/>
      <c r="I85" s="470"/>
    </row>
    <row r="86" spans="1:9" x14ac:dyDescent="0.35">
      <c r="A86" s="16" t="str">
        <f t="shared" si="1"/>
        <v/>
      </c>
      <c r="B86" s="470"/>
      <c r="C86" s="99"/>
      <c r="D86" s="99"/>
      <c r="E86" s="470"/>
      <c r="F86" s="470"/>
      <c r="G86" s="470"/>
      <c r="H86" s="37"/>
      <c r="I86" s="470"/>
    </row>
    <row r="87" spans="1:9" x14ac:dyDescent="0.35">
      <c r="A87" s="16" t="str">
        <f t="shared" si="1"/>
        <v/>
      </c>
      <c r="B87" s="470"/>
      <c r="C87" s="99"/>
      <c r="D87" s="99"/>
      <c r="E87" s="470"/>
      <c r="F87" s="470"/>
      <c r="G87" s="470"/>
      <c r="H87" s="37"/>
      <c r="I87" s="470"/>
    </row>
    <row r="88" spans="1:9" x14ac:dyDescent="0.35">
      <c r="A88" s="16" t="str">
        <f t="shared" si="1"/>
        <v/>
      </c>
      <c r="B88" s="470"/>
      <c r="C88" s="99"/>
      <c r="D88" s="99"/>
      <c r="E88" s="470"/>
      <c r="F88" s="470"/>
      <c r="G88" s="470"/>
      <c r="H88" s="37"/>
      <c r="I88" s="470"/>
    </row>
    <row r="89" spans="1:9" x14ac:dyDescent="0.35">
      <c r="A89" s="16" t="str">
        <f t="shared" si="1"/>
        <v/>
      </c>
      <c r="B89" s="470"/>
      <c r="C89" s="99"/>
      <c r="D89" s="99"/>
      <c r="E89" s="470"/>
      <c r="F89" s="470"/>
      <c r="G89" s="470"/>
      <c r="H89" s="37"/>
      <c r="I89" s="470"/>
    </row>
    <row r="90" spans="1:9" x14ac:dyDescent="0.35">
      <c r="A90" s="16" t="str">
        <f t="shared" si="1"/>
        <v/>
      </c>
      <c r="B90" s="183"/>
      <c r="C90" s="99"/>
      <c r="D90" s="99"/>
      <c r="E90" s="470"/>
      <c r="F90" s="470"/>
      <c r="G90" s="470"/>
      <c r="H90" s="37"/>
      <c r="I90" s="470"/>
    </row>
    <row r="91" spans="1:9" x14ac:dyDescent="0.35">
      <c r="A91" s="16" t="str">
        <f t="shared" si="1"/>
        <v/>
      </c>
      <c r="B91" s="470"/>
      <c r="C91" s="99"/>
      <c r="D91" s="99"/>
      <c r="E91" s="470"/>
      <c r="F91" s="470"/>
      <c r="G91" s="470"/>
      <c r="H91" s="37"/>
      <c r="I91" s="470"/>
    </row>
    <row r="92" spans="1:9" x14ac:dyDescent="0.35">
      <c r="A92" s="16" t="str">
        <f t="shared" si="1"/>
        <v/>
      </c>
      <c r="B92" s="470"/>
      <c r="C92" s="99"/>
      <c r="D92" s="99"/>
      <c r="E92" s="470"/>
      <c r="F92" s="470"/>
      <c r="G92" s="470"/>
      <c r="H92" s="37"/>
      <c r="I92" s="470"/>
    </row>
    <row r="93" spans="1:9" x14ac:dyDescent="0.35">
      <c r="A93" s="16" t="str">
        <f t="shared" si="1"/>
        <v/>
      </c>
      <c r="B93" s="470"/>
      <c r="C93" s="99"/>
      <c r="D93" s="99"/>
      <c r="E93" s="470"/>
      <c r="F93" s="470"/>
      <c r="G93" s="470"/>
      <c r="H93" s="37"/>
      <c r="I93" s="470"/>
    </row>
    <row r="94" spans="1:9" x14ac:dyDescent="0.35">
      <c r="A94" s="16" t="str">
        <f t="shared" si="1"/>
        <v/>
      </c>
      <c r="B94" s="470"/>
      <c r="C94" s="99"/>
      <c r="D94" s="99"/>
      <c r="E94" s="470"/>
      <c r="F94" s="470"/>
      <c r="G94" s="470"/>
      <c r="H94" s="37"/>
      <c r="I94" s="470"/>
    </row>
    <row r="95" spans="1:9" x14ac:dyDescent="0.35">
      <c r="A95" s="16" t="str">
        <f t="shared" si="1"/>
        <v/>
      </c>
      <c r="B95" s="470"/>
      <c r="C95" s="99"/>
      <c r="D95" s="99"/>
      <c r="E95" s="470"/>
      <c r="F95" s="470"/>
      <c r="G95" s="470"/>
      <c r="H95" s="37"/>
      <c r="I95" s="470"/>
    </row>
    <row r="96" spans="1:9" x14ac:dyDescent="0.35">
      <c r="A96" s="16" t="str">
        <f t="shared" si="1"/>
        <v/>
      </c>
      <c r="B96" s="470"/>
      <c r="C96" s="99"/>
      <c r="D96" s="99"/>
      <c r="E96" s="470"/>
      <c r="F96" s="470"/>
      <c r="G96" s="470"/>
      <c r="H96" s="37"/>
      <c r="I96" s="470"/>
    </row>
    <row r="97" spans="1:9" x14ac:dyDescent="0.35">
      <c r="A97" s="16" t="str">
        <f t="shared" si="1"/>
        <v/>
      </c>
      <c r="B97" s="470"/>
      <c r="C97" s="99"/>
      <c r="D97" s="99"/>
      <c r="E97" s="470"/>
      <c r="F97" s="470"/>
      <c r="G97" s="470"/>
      <c r="H97" s="37"/>
      <c r="I97" s="470"/>
    </row>
    <row r="98" spans="1:9" x14ac:dyDescent="0.35">
      <c r="A98" s="16" t="str">
        <f t="shared" si="1"/>
        <v/>
      </c>
      <c r="B98" s="470"/>
      <c r="C98" s="99"/>
      <c r="D98" s="99"/>
      <c r="E98" s="470"/>
      <c r="F98" s="470"/>
      <c r="G98" s="470"/>
      <c r="H98" s="37"/>
      <c r="I98" s="470"/>
    </row>
    <row r="99" spans="1:9" x14ac:dyDescent="0.35">
      <c r="A99" s="16" t="str">
        <f t="shared" si="1"/>
        <v/>
      </c>
      <c r="B99" s="470"/>
      <c r="C99" s="99"/>
      <c r="D99" s="99"/>
      <c r="E99" s="470"/>
      <c r="F99" s="470"/>
      <c r="G99" s="470"/>
      <c r="H99" s="37"/>
      <c r="I99" s="470"/>
    </row>
    <row r="100" spans="1:9" x14ac:dyDescent="0.35">
      <c r="A100" s="16" t="str">
        <f t="shared" si="1"/>
        <v/>
      </c>
      <c r="B100" s="470"/>
      <c r="C100" s="99"/>
      <c r="D100" s="99"/>
      <c r="E100" s="470"/>
      <c r="F100" s="470"/>
      <c r="G100" s="470"/>
      <c r="H100" s="37"/>
      <c r="I100" s="470"/>
    </row>
    <row r="101" spans="1:9" x14ac:dyDescent="0.35">
      <c r="A101" s="16" t="str">
        <f t="shared" si="1"/>
        <v/>
      </c>
      <c r="B101" s="470"/>
      <c r="C101" s="99"/>
      <c r="D101" s="99"/>
      <c r="E101" s="470"/>
      <c r="F101" s="470"/>
      <c r="G101" s="470"/>
      <c r="H101" s="37"/>
      <c r="I101" s="470"/>
    </row>
    <row r="102" spans="1:9" x14ac:dyDescent="0.35">
      <c r="A102" s="16" t="str">
        <f t="shared" si="1"/>
        <v/>
      </c>
      <c r="B102" s="470"/>
      <c r="C102" s="99"/>
      <c r="D102" s="99"/>
      <c r="E102" s="470"/>
      <c r="F102" s="470"/>
      <c r="G102" s="470"/>
      <c r="H102" s="37"/>
      <c r="I102" s="470"/>
    </row>
    <row r="103" spans="1:9" x14ac:dyDescent="0.35">
      <c r="A103" s="16" t="str">
        <f t="shared" si="1"/>
        <v/>
      </c>
      <c r="B103" s="470"/>
      <c r="C103" s="99"/>
      <c r="D103" s="99"/>
      <c r="E103" s="470"/>
      <c r="F103" s="470"/>
      <c r="G103" s="470"/>
      <c r="H103" s="37"/>
      <c r="I103" s="470"/>
    </row>
    <row r="104" spans="1:9" x14ac:dyDescent="0.35">
      <c r="A104" s="16" t="str">
        <f t="shared" si="1"/>
        <v/>
      </c>
      <c r="B104" s="470"/>
      <c r="C104" s="99"/>
      <c r="D104" s="99"/>
      <c r="E104" s="470"/>
      <c r="F104" s="470"/>
      <c r="G104" s="470"/>
      <c r="H104" s="37"/>
      <c r="I104" s="470"/>
    </row>
    <row r="105" spans="1:9" x14ac:dyDescent="0.35">
      <c r="A105" s="16" t="str">
        <f t="shared" si="1"/>
        <v/>
      </c>
      <c r="B105" s="470"/>
      <c r="C105" s="99"/>
      <c r="D105" s="99"/>
      <c r="E105" s="470"/>
      <c r="F105" s="470"/>
      <c r="G105" s="470"/>
      <c r="H105" s="37"/>
      <c r="I105" s="470"/>
    </row>
    <row r="106" spans="1:9" x14ac:dyDescent="0.35">
      <c r="A106" s="16" t="str">
        <f t="shared" si="1"/>
        <v/>
      </c>
      <c r="B106" s="470"/>
      <c r="C106" s="99"/>
      <c r="D106" s="99"/>
      <c r="E106" s="470"/>
      <c r="F106" s="470"/>
      <c r="G106" s="470"/>
      <c r="H106" s="37"/>
      <c r="I106" s="470"/>
    </row>
    <row r="107" spans="1:9" x14ac:dyDescent="0.35">
      <c r="A107" s="16" t="str">
        <f t="shared" si="1"/>
        <v/>
      </c>
      <c r="B107" s="470"/>
      <c r="C107" s="99"/>
      <c r="D107" s="99"/>
      <c r="E107" s="470"/>
      <c r="F107" s="470"/>
      <c r="G107" s="470"/>
      <c r="H107" s="37"/>
      <c r="I107" s="470"/>
    </row>
    <row r="108" spans="1:9" x14ac:dyDescent="0.35">
      <c r="A108" s="16" t="str">
        <f t="shared" si="1"/>
        <v/>
      </c>
      <c r="B108" s="470"/>
      <c r="C108" s="99"/>
      <c r="D108" s="99"/>
      <c r="E108" s="470"/>
      <c r="F108" s="470"/>
      <c r="G108" s="470"/>
      <c r="H108" s="37"/>
      <c r="I108" s="470"/>
    </row>
    <row r="109" spans="1:9" x14ac:dyDescent="0.35">
      <c r="A109" s="16" t="str">
        <f t="shared" si="1"/>
        <v/>
      </c>
      <c r="B109" s="470"/>
      <c r="C109" s="99"/>
      <c r="D109" s="99"/>
      <c r="E109" s="470"/>
      <c r="F109" s="470"/>
      <c r="G109" s="470"/>
      <c r="H109" s="37"/>
      <c r="I109" s="470"/>
    </row>
    <row r="110" spans="1:9" x14ac:dyDescent="0.35">
      <c r="A110" s="16" t="str">
        <f t="shared" si="1"/>
        <v/>
      </c>
      <c r="B110" s="470"/>
      <c r="C110" s="99"/>
      <c r="D110" s="99"/>
      <c r="E110" s="470"/>
      <c r="F110" s="470"/>
      <c r="G110" s="470"/>
      <c r="H110" s="37"/>
      <c r="I110" s="470"/>
    </row>
    <row r="111" spans="1:9" x14ac:dyDescent="0.35">
      <c r="A111" s="16" t="str">
        <f t="shared" si="1"/>
        <v/>
      </c>
      <c r="B111" s="470"/>
      <c r="C111" s="99"/>
      <c r="D111" s="99"/>
      <c r="E111" s="470"/>
      <c r="F111" s="470"/>
      <c r="G111" s="470"/>
      <c r="H111" s="37"/>
      <c r="I111" s="470"/>
    </row>
    <row r="112" spans="1:9" x14ac:dyDescent="0.35">
      <c r="A112" s="16" t="str">
        <f t="shared" si="1"/>
        <v/>
      </c>
      <c r="B112" s="470"/>
      <c r="C112" s="99"/>
      <c r="D112" s="99"/>
      <c r="E112" s="470"/>
      <c r="F112" s="470"/>
      <c r="G112" s="470"/>
      <c r="H112" s="37"/>
      <c r="I112" s="470"/>
    </row>
    <row r="113" spans="1:9" x14ac:dyDescent="0.35">
      <c r="A113" s="16" t="str">
        <f t="shared" si="1"/>
        <v/>
      </c>
      <c r="B113" s="470"/>
      <c r="C113" s="99"/>
      <c r="D113" s="99"/>
      <c r="E113" s="470"/>
      <c r="F113" s="470"/>
      <c r="G113" s="470"/>
      <c r="H113" s="37"/>
      <c r="I113" s="470"/>
    </row>
    <row r="114" spans="1:9" x14ac:dyDescent="0.35">
      <c r="A114" s="16" t="str">
        <f t="shared" si="1"/>
        <v/>
      </c>
      <c r="B114" s="470"/>
      <c r="C114" s="99"/>
      <c r="D114" s="99"/>
      <c r="E114" s="470"/>
      <c r="F114" s="470"/>
      <c r="G114" s="470"/>
      <c r="H114" s="37"/>
      <c r="I114" s="470"/>
    </row>
    <row r="115" spans="1:9" x14ac:dyDescent="0.35">
      <c r="A115" s="16" t="str">
        <f t="shared" si="1"/>
        <v/>
      </c>
      <c r="B115" s="470"/>
      <c r="C115" s="99"/>
      <c r="D115" s="99"/>
      <c r="E115" s="470"/>
      <c r="F115" s="470"/>
      <c r="G115" s="470"/>
      <c r="H115" s="37"/>
      <c r="I115" s="470"/>
    </row>
    <row r="116" spans="1:9" x14ac:dyDescent="0.35">
      <c r="A116" s="16" t="str">
        <f t="shared" si="1"/>
        <v/>
      </c>
      <c r="B116" s="470"/>
      <c r="C116" s="99"/>
      <c r="D116" s="99"/>
      <c r="E116" s="470"/>
      <c r="F116" s="470"/>
      <c r="G116" s="470"/>
      <c r="H116" s="37"/>
      <c r="I116" s="470"/>
    </row>
    <row r="117" spans="1:9" x14ac:dyDescent="0.35">
      <c r="A117" s="16" t="str">
        <f t="shared" si="1"/>
        <v/>
      </c>
      <c r="B117" s="470"/>
      <c r="C117" s="99"/>
      <c r="D117" s="99"/>
      <c r="E117" s="470"/>
      <c r="F117" s="470"/>
      <c r="G117" s="470"/>
      <c r="H117" s="37"/>
      <c r="I117" s="470"/>
    </row>
    <row r="118" spans="1:9" x14ac:dyDescent="0.35">
      <c r="A118" s="16" t="str">
        <f t="shared" si="1"/>
        <v/>
      </c>
      <c r="B118" s="470"/>
      <c r="C118" s="99"/>
      <c r="D118" s="99"/>
      <c r="E118" s="470"/>
      <c r="F118" s="470"/>
      <c r="G118" s="470"/>
      <c r="H118" s="37"/>
      <c r="I118" s="470"/>
    </row>
    <row r="119" spans="1:9" x14ac:dyDescent="0.35">
      <c r="A119" s="16" t="str">
        <f t="shared" si="1"/>
        <v/>
      </c>
      <c r="B119" s="183"/>
      <c r="C119" s="99"/>
      <c r="D119" s="99"/>
      <c r="E119" s="470"/>
      <c r="F119" s="470"/>
      <c r="G119" s="470"/>
      <c r="H119" s="37"/>
      <c r="I119" s="470"/>
    </row>
    <row r="120" spans="1:9" x14ac:dyDescent="0.35">
      <c r="A120" s="16" t="str">
        <f t="shared" si="1"/>
        <v/>
      </c>
      <c r="B120" s="470"/>
      <c r="C120" s="99"/>
      <c r="D120" s="99"/>
      <c r="E120" s="470"/>
      <c r="F120" s="470"/>
      <c r="G120" s="470"/>
      <c r="H120" s="37"/>
      <c r="I120" s="470"/>
    </row>
    <row r="121" spans="1:9" x14ac:dyDescent="0.35">
      <c r="A121" s="16" t="str">
        <f t="shared" si="1"/>
        <v/>
      </c>
      <c r="B121" s="470"/>
      <c r="C121" s="99"/>
      <c r="D121" s="99"/>
      <c r="E121" s="470"/>
      <c r="F121" s="470"/>
      <c r="G121" s="470"/>
      <c r="H121" s="37"/>
      <c r="I121" s="470"/>
    </row>
    <row r="122" spans="1:9" x14ac:dyDescent="0.35">
      <c r="A122" s="16" t="str">
        <f t="shared" si="1"/>
        <v/>
      </c>
      <c r="B122" s="470"/>
      <c r="C122" s="99"/>
      <c r="D122" s="99"/>
      <c r="E122" s="470"/>
      <c r="F122" s="470"/>
      <c r="G122" s="470"/>
      <c r="H122" s="37"/>
      <c r="I122" s="470"/>
    </row>
    <row r="123" spans="1:9" x14ac:dyDescent="0.35">
      <c r="A123" s="16" t="str">
        <f t="shared" si="1"/>
        <v/>
      </c>
      <c r="B123" s="470"/>
      <c r="C123" s="99"/>
      <c r="D123" s="99"/>
      <c r="E123" s="470"/>
      <c r="F123" s="470"/>
      <c r="G123" s="470"/>
      <c r="H123" s="37"/>
      <c r="I123" s="470"/>
    </row>
    <row r="124" spans="1:9" x14ac:dyDescent="0.35">
      <c r="A124" s="16" t="str">
        <f t="shared" si="1"/>
        <v/>
      </c>
      <c r="B124" s="470"/>
      <c r="C124" s="99"/>
      <c r="D124" s="99"/>
      <c r="E124" s="470"/>
      <c r="F124" s="470"/>
      <c r="G124" s="470"/>
      <c r="H124" s="37"/>
      <c r="I124" s="470"/>
    </row>
    <row r="125" spans="1:9" x14ac:dyDescent="0.35">
      <c r="A125" s="16" t="str">
        <f t="shared" si="1"/>
        <v/>
      </c>
      <c r="B125" s="470"/>
      <c r="C125" s="99"/>
      <c r="D125" s="99"/>
      <c r="E125" s="470"/>
      <c r="F125" s="470"/>
      <c r="G125" s="470"/>
      <c r="H125" s="37"/>
      <c r="I125" s="470"/>
    </row>
    <row r="126" spans="1:9" x14ac:dyDescent="0.35">
      <c r="A126" s="16" t="str">
        <f t="shared" si="1"/>
        <v/>
      </c>
      <c r="B126" s="470"/>
      <c r="C126" s="99"/>
      <c r="D126" s="99"/>
      <c r="E126" s="470"/>
      <c r="F126" s="470"/>
      <c r="G126" s="470"/>
      <c r="H126" s="37"/>
      <c r="I126" s="470"/>
    </row>
    <row r="127" spans="1:9" x14ac:dyDescent="0.35">
      <c r="A127" s="16" t="str">
        <f t="shared" si="1"/>
        <v/>
      </c>
      <c r="B127" s="470"/>
      <c r="C127" s="99"/>
      <c r="D127" s="99"/>
      <c r="E127" s="470"/>
      <c r="F127" s="470"/>
      <c r="G127" s="470"/>
      <c r="H127" s="37"/>
      <c r="I127" s="470"/>
    </row>
    <row r="128" spans="1:9" x14ac:dyDescent="0.35">
      <c r="A128" s="16" t="str">
        <f t="shared" si="1"/>
        <v/>
      </c>
      <c r="B128" s="470"/>
      <c r="C128" s="99"/>
      <c r="D128" s="99"/>
      <c r="E128" s="470"/>
      <c r="F128" s="470"/>
      <c r="G128" s="470"/>
      <c r="H128" s="37"/>
      <c r="I128" s="470"/>
    </row>
    <row r="129" spans="1:9" x14ac:dyDescent="0.35">
      <c r="A129" s="16" t="str">
        <f t="shared" si="1"/>
        <v/>
      </c>
      <c r="B129" s="470"/>
      <c r="C129" s="99"/>
      <c r="D129" s="99"/>
      <c r="E129" s="470"/>
      <c r="F129" s="470"/>
      <c r="G129" s="470"/>
      <c r="H129" s="37"/>
      <c r="I129" s="470"/>
    </row>
    <row r="130" spans="1:9" x14ac:dyDescent="0.35">
      <c r="A130" s="16" t="str">
        <f t="shared" si="1"/>
        <v/>
      </c>
      <c r="B130" s="470"/>
      <c r="C130" s="99"/>
      <c r="D130" s="99"/>
      <c r="E130" s="470"/>
      <c r="F130" s="470"/>
      <c r="G130" s="470"/>
      <c r="H130" s="37"/>
      <c r="I130" s="470"/>
    </row>
    <row r="131" spans="1:9" x14ac:dyDescent="0.35">
      <c r="A131" s="16" t="str">
        <f t="shared" si="1"/>
        <v/>
      </c>
      <c r="B131" s="470"/>
      <c r="C131" s="99"/>
      <c r="D131" s="99"/>
      <c r="E131" s="470"/>
      <c r="F131" s="470"/>
      <c r="G131" s="470"/>
      <c r="H131" s="37"/>
      <c r="I131" s="470"/>
    </row>
    <row r="132" spans="1:9" x14ac:dyDescent="0.35">
      <c r="A132" s="16" t="str">
        <f t="shared" si="1"/>
        <v/>
      </c>
      <c r="B132" s="470"/>
      <c r="C132" s="99"/>
      <c r="D132" s="99"/>
      <c r="E132" s="470"/>
      <c r="F132" s="470"/>
      <c r="G132" s="470"/>
      <c r="H132" s="37"/>
      <c r="I132" s="470"/>
    </row>
    <row r="133" spans="1:9" x14ac:dyDescent="0.35">
      <c r="A133" s="16" t="str">
        <f t="shared" si="1"/>
        <v/>
      </c>
      <c r="B133" s="470"/>
      <c r="C133" s="99"/>
      <c r="D133" s="99"/>
      <c r="E133" s="470"/>
      <c r="F133" s="470"/>
      <c r="G133" s="470"/>
      <c r="H133" s="37"/>
      <c r="I133" s="470"/>
    </row>
    <row r="134" spans="1:9" x14ac:dyDescent="0.35">
      <c r="A134" s="16" t="str">
        <f t="shared" si="1"/>
        <v/>
      </c>
      <c r="B134" s="470"/>
      <c r="C134" s="99"/>
      <c r="D134" s="99"/>
      <c r="E134" s="470"/>
      <c r="F134" s="470"/>
      <c r="G134" s="470"/>
      <c r="H134" s="37"/>
      <c r="I134" s="470"/>
    </row>
    <row r="135" spans="1:9" x14ac:dyDescent="0.35">
      <c r="A135" s="16" t="str">
        <f t="shared" si="1"/>
        <v/>
      </c>
      <c r="B135" s="470"/>
      <c r="C135" s="99"/>
      <c r="D135" s="99"/>
      <c r="E135" s="470"/>
      <c r="F135" s="470"/>
      <c r="G135" s="470"/>
      <c r="H135" s="37"/>
      <c r="I135" s="470"/>
    </row>
    <row r="136" spans="1:9" x14ac:dyDescent="0.35">
      <c r="A136" s="16" t="str">
        <f t="shared" si="1"/>
        <v/>
      </c>
      <c r="B136" s="470"/>
      <c r="C136" s="99"/>
      <c r="D136" s="99"/>
      <c r="E136" s="470"/>
      <c r="F136" s="470"/>
      <c r="G136" s="470"/>
      <c r="H136" s="37"/>
      <c r="I136" s="470"/>
    </row>
    <row r="137" spans="1:9" x14ac:dyDescent="0.35">
      <c r="A137" s="16" t="str">
        <f t="shared" si="1"/>
        <v/>
      </c>
      <c r="B137" s="470"/>
      <c r="C137" s="99"/>
      <c r="D137" s="99"/>
      <c r="E137" s="470"/>
      <c r="F137" s="470"/>
      <c r="G137" s="470"/>
      <c r="H137" s="37"/>
      <c r="I137" s="470"/>
    </row>
    <row r="138" spans="1:9" x14ac:dyDescent="0.35">
      <c r="A138" s="16" t="str">
        <f t="shared" si="1"/>
        <v/>
      </c>
      <c r="B138" s="470"/>
      <c r="C138" s="99"/>
      <c r="D138" s="99"/>
      <c r="E138" s="470"/>
      <c r="F138" s="470"/>
      <c r="G138" s="470"/>
      <c r="H138" s="37"/>
      <c r="I138" s="470"/>
    </row>
    <row r="139" spans="1:9" x14ac:dyDescent="0.35">
      <c r="A139" s="16" t="str">
        <f t="shared" si="1"/>
        <v/>
      </c>
      <c r="B139" s="470"/>
      <c r="C139" s="99"/>
      <c r="D139" s="99"/>
      <c r="E139" s="470"/>
      <c r="F139" s="470"/>
      <c r="G139" s="470"/>
      <c r="H139" s="37"/>
      <c r="I139" s="470"/>
    </row>
    <row r="140" spans="1:9" x14ac:dyDescent="0.35">
      <c r="A140" s="16" t="str">
        <f t="shared" ref="A140:A203" si="2">B140&amp;C140&amp;D140</f>
        <v/>
      </c>
      <c r="B140" s="470"/>
      <c r="C140" s="99"/>
      <c r="D140" s="99"/>
      <c r="E140" s="470"/>
      <c r="F140" s="470"/>
      <c r="G140" s="470"/>
      <c r="H140" s="37"/>
      <c r="I140" s="470"/>
    </row>
    <row r="141" spans="1:9" x14ac:dyDescent="0.35">
      <c r="A141" s="16" t="str">
        <f t="shared" si="2"/>
        <v/>
      </c>
      <c r="B141" s="470"/>
      <c r="C141" s="99"/>
      <c r="D141" s="99"/>
      <c r="E141" s="470"/>
      <c r="F141" s="470"/>
      <c r="G141" s="470"/>
      <c r="H141" s="37"/>
      <c r="I141" s="470"/>
    </row>
    <row r="142" spans="1:9" x14ac:dyDescent="0.35">
      <c r="A142" s="16" t="str">
        <f t="shared" si="2"/>
        <v/>
      </c>
      <c r="B142" s="470"/>
      <c r="C142" s="99"/>
      <c r="D142" s="99"/>
      <c r="E142" s="470"/>
      <c r="F142" s="470"/>
      <c r="G142" s="470"/>
      <c r="H142" s="37"/>
      <c r="I142" s="470"/>
    </row>
    <row r="143" spans="1:9" x14ac:dyDescent="0.35">
      <c r="A143" s="16" t="str">
        <f t="shared" si="2"/>
        <v/>
      </c>
      <c r="B143" s="470"/>
      <c r="C143" s="99"/>
      <c r="D143" s="99"/>
      <c r="E143" s="470"/>
      <c r="F143" s="470"/>
      <c r="G143" s="470"/>
      <c r="H143" s="37"/>
      <c r="I143" s="470"/>
    </row>
    <row r="144" spans="1:9" x14ac:dyDescent="0.35">
      <c r="A144" s="16" t="str">
        <f t="shared" si="2"/>
        <v/>
      </c>
      <c r="B144" s="470"/>
      <c r="C144" s="99"/>
      <c r="D144" s="99"/>
      <c r="E144" s="470"/>
      <c r="F144" s="470"/>
      <c r="G144" s="470"/>
      <c r="H144" s="37"/>
      <c r="I144" s="470"/>
    </row>
    <row r="145" spans="1:9" x14ac:dyDescent="0.35">
      <c r="A145" s="16" t="str">
        <f t="shared" si="2"/>
        <v/>
      </c>
      <c r="B145" s="470"/>
      <c r="C145" s="99"/>
      <c r="D145" s="99"/>
      <c r="E145" s="470"/>
      <c r="F145" s="470"/>
      <c r="G145" s="470"/>
      <c r="H145" s="37"/>
      <c r="I145" s="470"/>
    </row>
    <row r="146" spans="1:9" x14ac:dyDescent="0.35">
      <c r="A146" s="16" t="str">
        <f t="shared" si="2"/>
        <v/>
      </c>
      <c r="B146" s="183"/>
      <c r="C146" s="99"/>
      <c r="D146" s="99"/>
      <c r="E146" s="470"/>
      <c r="F146" s="470"/>
      <c r="G146" s="470"/>
      <c r="H146" s="37"/>
      <c r="I146" s="470"/>
    </row>
    <row r="147" spans="1:9" x14ac:dyDescent="0.35">
      <c r="A147" s="16" t="str">
        <f t="shared" si="2"/>
        <v/>
      </c>
      <c r="B147" s="470"/>
      <c r="C147" s="99"/>
      <c r="D147" s="99"/>
      <c r="E147" s="470"/>
      <c r="F147" s="470"/>
      <c r="G147" s="470"/>
      <c r="H147" s="37"/>
      <c r="I147" s="470"/>
    </row>
    <row r="148" spans="1:9" x14ac:dyDescent="0.35">
      <c r="A148" s="16" t="str">
        <f t="shared" si="2"/>
        <v/>
      </c>
      <c r="B148" s="470"/>
      <c r="C148" s="99"/>
      <c r="D148" s="99"/>
      <c r="E148" s="470"/>
      <c r="F148" s="470"/>
      <c r="G148" s="470"/>
      <c r="H148" s="37"/>
      <c r="I148" s="470"/>
    </row>
    <row r="149" spans="1:9" x14ac:dyDescent="0.35">
      <c r="A149" s="16" t="str">
        <f t="shared" si="2"/>
        <v/>
      </c>
      <c r="B149" s="470"/>
      <c r="C149" s="99"/>
      <c r="D149" s="99"/>
      <c r="E149" s="470"/>
      <c r="F149" s="470"/>
      <c r="G149" s="470"/>
      <c r="H149" s="37"/>
      <c r="I149" s="470"/>
    </row>
    <row r="150" spans="1:9" x14ac:dyDescent="0.35">
      <c r="A150" s="16" t="str">
        <f t="shared" si="2"/>
        <v/>
      </c>
      <c r="B150" s="470"/>
      <c r="C150" s="99"/>
      <c r="D150" s="99"/>
      <c r="E150" s="470"/>
      <c r="F150" s="470"/>
      <c r="G150" s="470"/>
      <c r="H150" s="37"/>
      <c r="I150" s="470"/>
    </row>
    <row r="151" spans="1:9" x14ac:dyDescent="0.35">
      <c r="A151" s="16" t="str">
        <f t="shared" si="2"/>
        <v/>
      </c>
      <c r="B151" s="470"/>
      <c r="C151" s="99"/>
      <c r="D151" s="99"/>
      <c r="E151" s="470"/>
      <c r="F151" s="470"/>
      <c r="G151" s="470"/>
      <c r="H151" s="37"/>
      <c r="I151" s="470"/>
    </row>
    <row r="152" spans="1:9" x14ac:dyDescent="0.35">
      <c r="A152" s="16" t="str">
        <f t="shared" si="2"/>
        <v/>
      </c>
      <c r="B152" s="470"/>
      <c r="C152" s="99"/>
      <c r="D152" s="99"/>
      <c r="E152" s="470"/>
      <c r="F152" s="470"/>
      <c r="G152" s="470"/>
      <c r="H152" s="37"/>
      <c r="I152" s="470"/>
    </row>
    <row r="153" spans="1:9" x14ac:dyDescent="0.35">
      <c r="A153" s="16" t="str">
        <f t="shared" si="2"/>
        <v/>
      </c>
      <c r="B153" s="470"/>
      <c r="C153" s="99"/>
      <c r="D153" s="99"/>
      <c r="E153" s="470"/>
      <c r="F153" s="470"/>
      <c r="G153" s="470"/>
      <c r="H153" s="37"/>
      <c r="I153" s="470"/>
    </row>
    <row r="154" spans="1:9" x14ac:dyDescent="0.35">
      <c r="A154" s="16" t="str">
        <f t="shared" si="2"/>
        <v/>
      </c>
      <c r="B154" s="470"/>
      <c r="C154" s="99"/>
      <c r="D154" s="99"/>
      <c r="E154" s="470"/>
      <c r="F154" s="470"/>
      <c r="G154" s="470"/>
      <c r="H154" s="37"/>
      <c r="I154" s="470"/>
    </row>
    <row r="155" spans="1:9" x14ac:dyDescent="0.35">
      <c r="A155" s="16" t="str">
        <f t="shared" si="2"/>
        <v/>
      </c>
      <c r="B155" s="470"/>
      <c r="C155" s="99"/>
      <c r="D155" s="99"/>
      <c r="E155" s="470"/>
      <c r="F155" s="470"/>
      <c r="G155" s="470"/>
      <c r="H155" s="37"/>
      <c r="I155" s="470"/>
    </row>
    <row r="156" spans="1:9" x14ac:dyDescent="0.35">
      <c r="A156" s="16" t="str">
        <f t="shared" si="2"/>
        <v/>
      </c>
      <c r="B156" s="470"/>
      <c r="C156" s="99"/>
      <c r="D156" s="99"/>
      <c r="E156" s="470"/>
      <c r="F156" s="470"/>
      <c r="G156" s="470"/>
      <c r="H156" s="37"/>
      <c r="I156" s="470"/>
    </row>
    <row r="157" spans="1:9" x14ac:dyDescent="0.35">
      <c r="A157" s="16" t="str">
        <f t="shared" si="2"/>
        <v/>
      </c>
      <c r="B157" s="470"/>
      <c r="C157" s="99"/>
      <c r="D157" s="99"/>
      <c r="E157" s="470"/>
      <c r="F157" s="470"/>
      <c r="G157" s="470"/>
      <c r="H157" s="37"/>
      <c r="I157" s="470"/>
    </row>
    <row r="158" spans="1:9" x14ac:dyDescent="0.35">
      <c r="A158" s="16" t="str">
        <f t="shared" si="2"/>
        <v/>
      </c>
      <c r="B158" s="470"/>
      <c r="C158" s="99"/>
      <c r="D158" s="99"/>
      <c r="E158" s="470"/>
      <c r="F158" s="470"/>
      <c r="G158" s="470"/>
      <c r="H158" s="37"/>
      <c r="I158" s="470"/>
    </row>
    <row r="159" spans="1:9" x14ac:dyDescent="0.35">
      <c r="A159" s="16" t="str">
        <f t="shared" si="2"/>
        <v/>
      </c>
      <c r="B159" s="470"/>
      <c r="C159" s="99"/>
      <c r="D159" s="99"/>
      <c r="E159" s="470"/>
      <c r="F159" s="470"/>
      <c r="G159" s="470"/>
      <c r="H159" s="37"/>
      <c r="I159" s="470"/>
    </row>
    <row r="160" spans="1:9" x14ac:dyDescent="0.35">
      <c r="A160" s="16" t="str">
        <f t="shared" si="2"/>
        <v/>
      </c>
      <c r="B160" s="470"/>
      <c r="C160" s="99"/>
      <c r="D160" s="99"/>
      <c r="E160" s="470"/>
      <c r="F160" s="470"/>
      <c r="G160" s="470"/>
      <c r="H160" s="37"/>
      <c r="I160" s="470"/>
    </row>
    <row r="161" spans="1:9" x14ac:dyDescent="0.35">
      <c r="A161" s="16" t="str">
        <f t="shared" si="2"/>
        <v/>
      </c>
      <c r="B161" s="470"/>
      <c r="C161" s="99"/>
      <c r="D161" s="99"/>
      <c r="E161" s="470"/>
      <c r="F161" s="470"/>
      <c r="G161" s="470"/>
      <c r="H161" s="37"/>
      <c r="I161" s="470"/>
    </row>
    <row r="162" spans="1:9" x14ac:dyDescent="0.35">
      <c r="A162" s="16" t="str">
        <f t="shared" si="2"/>
        <v/>
      </c>
      <c r="B162" s="470"/>
      <c r="C162" s="99"/>
      <c r="D162" s="99"/>
      <c r="E162" s="470"/>
      <c r="F162" s="470"/>
      <c r="G162" s="470"/>
      <c r="H162" s="37"/>
      <c r="I162" s="470"/>
    </row>
    <row r="163" spans="1:9" x14ac:dyDescent="0.35">
      <c r="A163" s="16" t="str">
        <f t="shared" si="2"/>
        <v/>
      </c>
      <c r="B163" s="470"/>
      <c r="C163" s="99"/>
      <c r="D163" s="99"/>
      <c r="E163" s="470"/>
      <c r="F163" s="470"/>
      <c r="G163" s="470"/>
      <c r="H163" s="37"/>
      <c r="I163" s="470"/>
    </row>
    <row r="164" spans="1:9" x14ac:dyDescent="0.35">
      <c r="A164" s="16" t="str">
        <f t="shared" si="2"/>
        <v/>
      </c>
      <c r="B164" s="470"/>
      <c r="C164" s="99"/>
      <c r="D164" s="99"/>
      <c r="E164" s="470"/>
      <c r="F164" s="470"/>
      <c r="G164" s="470"/>
      <c r="H164" s="37"/>
      <c r="I164" s="470"/>
    </row>
    <row r="165" spans="1:9" x14ac:dyDescent="0.35">
      <c r="A165" s="16" t="str">
        <f t="shared" si="2"/>
        <v/>
      </c>
      <c r="B165" s="470"/>
      <c r="C165" s="99"/>
      <c r="D165" s="99"/>
      <c r="E165" s="470"/>
      <c r="F165" s="470"/>
      <c r="G165" s="470"/>
      <c r="H165" s="37"/>
      <c r="I165" s="470"/>
    </row>
    <row r="166" spans="1:9" x14ac:dyDescent="0.35">
      <c r="A166" s="16" t="str">
        <f t="shared" si="2"/>
        <v/>
      </c>
      <c r="B166" s="470"/>
      <c r="C166" s="99"/>
      <c r="D166" s="99"/>
      <c r="E166" s="470"/>
      <c r="F166" s="470"/>
      <c r="G166" s="470"/>
      <c r="H166" s="37"/>
      <c r="I166" s="470"/>
    </row>
    <row r="167" spans="1:9" x14ac:dyDescent="0.35">
      <c r="A167" s="16" t="str">
        <f t="shared" si="2"/>
        <v/>
      </c>
      <c r="B167" s="470"/>
      <c r="C167" s="99"/>
      <c r="D167" s="99"/>
      <c r="E167" s="470"/>
      <c r="F167" s="470"/>
      <c r="G167" s="470"/>
      <c r="H167" s="37"/>
      <c r="I167" s="470"/>
    </row>
    <row r="168" spans="1:9" x14ac:dyDescent="0.35">
      <c r="A168" s="16" t="str">
        <f t="shared" si="2"/>
        <v/>
      </c>
      <c r="B168" s="470"/>
      <c r="C168" s="99"/>
      <c r="D168" s="99"/>
      <c r="E168" s="470"/>
      <c r="F168" s="470"/>
      <c r="G168" s="470"/>
      <c r="H168" s="37"/>
      <c r="I168" s="470"/>
    </row>
    <row r="169" spans="1:9" x14ac:dyDescent="0.35">
      <c r="A169" s="16" t="str">
        <f t="shared" si="2"/>
        <v/>
      </c>
      <c r="B169" s="470"/>
      <c r="C169" s="99"/>
      <c r="D169" s="99"/>
      <c r="E169" s="470"/>
      <c r="F169" s="470"/>
      <c r="G169" s="470"/>
      <c r="H169" s="37"/>
      <c r="I169" s="470"/>
    </row>
    <row r="170" spans="1:9" x14ac:dyDescent="0.35">
      <c r="A170" s="16" t="str">
        <f t="shared" si="2"/>
        <v/>
      </c>
      <c r="B170" s="470"/>
      <c r="C170" s="99"/>
      <c r="D170" s="99"/>
      <c r="E170" s="470"/>
      <c r="F170" s="470"/>
      <c r="G170" s="470"/>
      <c r="H170" s="37"/>
      <c r="I170" s="470"/>
    </row>
    <row r="171" spans="1:9" x14ac:dyDescent="0.35">
      <c r="A171" s="16" t="str">
        <f t="shared" si="2"/>
        <v/>
      </c>
      <c r="B171" s="470"/>
      <c r="C171" s="99"/>
      <c r="D171" s="99"/>
      <c r="E171" s="470"/>
      <c r="F171" s="470"/>
      <c r="G171" s="470"/>
      <c r="H171" s="37"/>
      <c r="I171" s="470"/>
    </row>
    <row r="172" spans="1:9" x14ac:dyDescent="0.35">
      <c r="A172" s="16" t="str">
        <f t="shared" si="2"/>
        <v/>
      </c>
      <c r="B172" s="183"/>
      <c r="C172" s="99"/>
      <c r="D172" s="99"/>
      <c r="E172" s="470"/>
      <c r="F172" s="470"/>
      <c r="G172" s="470"/>
      <c r="H172" s="37"/>
      <c r="I172" s="470"/>
    </row>
    <row r="173" spans="1:9" x14ac:dyDescent="0.35">
      <c r="A173" s="16" t="str">
        <f t="shared" si="2"/>
        <v/>
      </c>
      <c r="B173" s="470"/>
      <c r="C173" s="99"/>
      <c r="D173" s="99"/>
      <c r="E173" s="470"/>
      <c r="F173" s="470"/>
      <c r="G173" s="470"/>
      <c r="H173" s="37"/>
      <c r="I173" s="470"/>
    </row>
    <row r="174" spans="1:9" x14ac:dyDescent="0.35">
      <c r="A174" s="16" t="str">
        <f t="shared" si="2"/>
        <v/>
      </c>
      <c r="B174" s="470"/>
      <c r="C174" s="99"/>
      <c r="D174" s="99"/>
      <c r="E174" s="470"/>
      <c r="F174" s="470"/>
      <c r="G174" s="470"/>
      <c r="H174" s="37"/>
      <c r="I174" s="470"/>
    </row>
    <row r="175" spans="1:9" x14ac:dyDescent="0.35">
      <c r="A175" s="16" t="str">
        <f t="shared" si="2"/>
        <v/>
      </c>
      <c r="B175" s="470"/>
      <c r="C175" s="99"/>
      <c r="D175" s="99"/>
      <c r="E175" s="470"/>
      <c r="F175" s="470"/>
      <c r="G175" s="470"/>
      <c r="H175" s="37"/>
      <c r="I175" s="470"/>
    </row>
    <row r="176" spans="1:9" x14ac:dyDescent="0.35">
      <c r="A176" s="16" t="str">
        <f t="shared" si="2"/>
        <v/>
      </c>
      <c r="B176" s="470"/>
      <c r="C176" s="99"/>
      <c r="D176" s="99"/>
      <c r="E176" s="470"/>
      <c r="F176" s="470"/>
      <c r="G176" s="470"/>
      <c r="H176" s="37"/>
      <c r="I176" s="470"/>
    </row>
    <row r="177" spans="1:9" x14ac:dyDescent="0.35">
      <c r="A177" s="16" t="str">
        <f t="shared" si="2"/>
        <v/>
      </c>
      <c r="B177" s="470"/>
      <c r="C177" s="99"/>
      <c r="D177" s="99"/>
      <c r="E177" s="470"/>
      <c r="F177" s="470"/>
      <c r="G177" s="470"/>
      <c r="H177" s="37"/>
      <c r="I177" s="470"/>
    </row>
    <row r="178" spans="1:9" x14ac:dyDescent="0.35">
      <c r="A178" s="16" t="str">
        <f t="shared" si="2"/>
        <v/>
      </c>
      <c r="B178" s="470"/>
      <c r="C178" s="99"/>
      <c r="D178" s="99"/>
      <c r="E178" s="470"/>
      <c r="F178" s="470"/>
      <c r="G178" s="470"/>
      <c r="H178" s="37"/>
      <c r="I178" s="470"/>
    </row>
    <row r="179" spans="1:9" x14ac:dyDescent="0.35">
      <c r="A179" s="16" t="str">
        <f t="shared" si="2"/>
        <v/>
      </c>
      <c r="B179" s="470"/>
      <c r="C179" s="99"/>
      <c r="D179" s="99"/>
      <c r="E179" s="470"/>
      <c r="F179" s="470"/>
      <c r="G179" s="470"/>
      <c r="H179" s="37"/>
      <c r="I179" s="470"/>
    </row>
    <row r="180" spans="1:9" x14ac:dyDescent="0.35">
      <c r="A180" s="16" t="str">
        <f t="shared" si="2"/>
        <v/>
      </c>
      <c r="B180" s="470"/>
      <c r="C180" s="99"/>
      <c r="D180" s="99"/>
      <c r="E180" s="470"/>
      <c r="F180" s="470"/>
      <c r="G180" s="470"/>
      <c r="H180" s="37"/>
      <c r="I180" s="470"/>
    </row>
    <row r="181" spans="1:9" x14ac:dyDescent="0.35">
      <c r="A181" s="16" t="str">
        <f t="shared" si="2"/>
        <v/>
      </c>
      <c r="B181" s="470"/>
      <c r="C181" s="99"/>
      <c r="D181" s="99"/>
      <c r="E181" s="470"/>
      <c r="F181" s="470"/>
      <c r="G181" s="470"/>
      <c r="H181" s="37"/>
      <c r="I181" s="470"/>
    </row>
    <row r="182" spans="1:9" x14ac:dyDescent="0.35">
      <c r="A182" s="16" t="str">
        <f t="shared" si="2"/>
        <v/>
      </c>
      <c r="B182" s="470"/>
      <c r="C182" s="99"/>
      <c r="D182" s="99"/>
      <c r="E182" s="470"/>
      <c r="F182" s="470"/>
      <c r="G182" s="470"/>
      <c r="H182" s="37"/>
      <c r="I182" s="470"/>
    </row>
    <row r="183" spans="1:9" x14ac:dyDescent="0.35">
      <c r="A183" s="16" t="str">
        <f t="shared" si="2"/>
        <v/>
      </c>
      <c r="B183" s="470"/>
      <c r="C183" s="99"/>
      <c r="D183" s="99"/>
      <c r="E183" s="470"/>
      <c r="F183" s="470"/>
      <c r="G183" s="470"/>
      <c r="H183" s="37"/>
      <c r="I183" s="470"/>
    </row>
    <row r="184" spans="1:9" x14ac:dyDescent="0.35">
      <c r="A184" s="16" t="str">
        <f t="shared" si="2"/>
        <v/>
      </c>
      <c r="B184" s="470"/>
      <c r="C184" s="99"/>
      <c r="D184" s="99"/>
      <c r="E184" s="470"/>
      <c r="F184" s="470"/>
      <c r="G184" s="470"/>
      <c r="H184" s="37"/>
      <c r="I184" s="470"/>
    </row>
    <row r="185" spans="1:9" x14ac:dyDescent="0.35">
      <c r="A185" s="16" t="str">
        <f t="shared" si="2"/>
        <v/>
      </c>
      <c r="B185" s="470"/>
      <c r="C185" s="99"/>
      <c r="D185" s="99"/>
      <c r="E185" s="470"/>
      <c r="F185" s="470"/>
      <c r="G185" s="470"/>
      <c r="H185" s="37"/>
      <c r="I185" s="470"/>
    </row>
    <row r="186" spans="1:9" x14ac:dyDescent="0.35">
      <c r="A186" s="16" t="str">
        <f t="shared" si="2"/>
        <v/>
      </c>
      <c r="B186" s="470"/>
      <c r="C186" s="99"/>
      <c r="D186" s="99"/>
      <c r="E186" s="470"/>
      <c r="F186" s="470"/>
      <c r="G186" s="470"/>
      <c r="H186" s="37"/>
      <c r="I186" s="470"/>
    </row>
    <row r="187" spans="1:9" x14ac:dyDescent="0.35">
      <c r="A187" s="16" t="str">
        <f t="shared" si="2"/>
        <v/>
      </c>
      <c r="B187" s="470"/>
      <c r="C187" s="99"/>
      <c r="D187" s="99"/>
      <c r="E187" s="470"/>
      <c r="F187" s="470"/>
      <c r="G187" s="470"/>
      <c r="H187" s="37"/>
      <c r="I187" s="470"/>
    </row>
    <row r="188" spans="1:9" x14ac:dyDescent="0.35">
      <c r="A188" s="16" t="str">
        <f t="shared" si="2"/>
        <v/>
      </c>
      <c r="B188" s="470"/>
      <c r="C188" s="99"/>
      <c r="D188" s="99"/>
      <c r="E188" s="470"/>
      <c r="F188" s="470"/>
      <c r="G188" s="470"/>
      <c r="H188" s="37"/>
      <c r="I188" s="470"/>
    </row>
    <row r="189" spans="1:9" x14ac:dyDescent="0.35">
      <c r="A189" s="16" t="str">
        <f t="shared" si="2"/>
        <v/>
      </c>
      <c r="B189" s="470"/>
      <c r="C189" s="99"/>
      <c r="D189" s="99"/>
      <c r="E189" s="470"/>
      <c r="F189" s="470"/>
      <c r="G189" s="470"/>
      <c r="H189" s="37"/>
      <c r="I189" s="470"/>
    </row>
    <row r="190" spans="1:9" x14ac:dyDescent="0.35">
      <c r="A190" s="16" t="str">
        <f t="shared" si="2"/>
        <v/>
      </c>
      <c r="B190" s="470"/>
      <c r="C190" s="99"/>
      <c r="D190" s="99"/>
      <c r="E190" s="470"/>
      <c r="F190" s="470"/>
      <c r="G190" s="470"/>
      <c r="H190" s="37"/>
      <c r="I190" s="470"/>
    </row>
    <row r="191" spans="1:9" x14ac:dyDescent="0.35">
      <c r="A191" s="16" t="str">
        <f t="shared" si="2"/>
        <v/>
      </c>
      <c r="B191" s="470"/>
      <c r="C191" s="99"/>
      <c r="D191" s="99"/>
      <c r="E191" s="470"/>
      <c r="F191" s="470"/>
      <c r="G191" s="470"/>
      <c r="H191" s="37"/>
      <c r="I191" s="470"/>
    </row>
    <row r="192" spans="1:9" x14ac:dyDescent="0.35">
      <c r="A192" s="16" t="str">
        <f t="shared" si="2"/>
        <v/>
      </c>
      <c r="B192" s="470"/>
      <c r="C192" s="99"/>
      <c r="D192" s="99"/>
      <c r="E192" s="470"/>
      <c r="F192" s="470"/>
      <c r="G192" s="470"/>
      <c r="H192" s="37"/>
      <c r="I192" s="470"/>
    </row>
    <row r="193" spans="1:9" x14ac:dyDescent="0.35">
      <c r="A193" s="16" t="str">
        <f t="shared" si="2"/>
        <v/>
      </c>
      <c r="B193" s="470"/>
      <c r="C193" s="99"/>
      <c r="D193" s="99"/>
      <c r="E193" s="470"/>
      <c r="F193" s="470"/>
      <c r="G193" s="470"/>
      <c r="H193" s="37"/>
      <c r="I193" s="470"/>
    </row>
    <row r="194" spans="1:9" x14ac:dyDescent="0.35">
      <c r="A194" s="16" t="str">
        <f t="shared" si="2"/>
        <v/>
      </c>
      <c r="B194" s="470"/>
      <c r="C194" s="99"/>
      <c r="D194" s="99"/>
      <c r="E194" s="470"/>
      <c r="F194" s="470"/>
      <c r="G194" s="470"/>
      <c r="H194" s="37"/>
      <c r="I194" s="470"/>
    </row>
    <row r="195" spans="1:9" x14ac:dyDescent="0.35">
      <c r="A195" s="16" t="str">
        <f t="shared" si="2"/>
        <v/>
      </c>
      <c r="B195" s="470"/>
      <c r="C195" s="99"/>
      <c r="D195" s="99"/>
      <c r="E195" s="470"/>
      <c r="F195" s="470"/>
      <c r="G195" s="470"/>
      <c r="H195" s="37"/>
      <c r="I195" s="470"/>
    </row>
    <row r="196" spans="1:9" x14ac:dyDescent="0.35">
      <c r="A196" s="16" t="str">
        <f t="shared" si="2"/>
        <v/>
      </c>
      <c r="B196" s="470"/>
      <c r="C196" s="99"/>
      <c r="D196" s="99"/>
      <c r="E196" s="470"/>
      <c r="F196" s="470"/>
      <c r="G196" s="470"/>
      <c r="H196" s="37"/>
      <c r="I196" s="470"/>
    </row>
    <row r="197" spans="1:9" x14ac:dyDescent="0.35">
      <c r="A197" s="16" t="str">
        <f t="shared" si="2"/>
        <v/>
      </c>
      <c r="B197" s="470"/>
      <c r="C197" s="99"/>
      <c r="D197" s="99"/>
      <c r="E197" s="470"/>
      <c r="F197" s="470"/>
      <c r="G197" s="470"/>
      <c r="H197" s="37"/>
      <c r="I197" s="470"/>
    </row>
    <row r="198" spans="1:9" x14ac:dyDescent="0.35">
      <c r="A198" s="16" t="str">
        <f t="shared" si="2"/>
        <v/>
      </c>
      <c r="B198" s="470"/>
      <c r="C198" s="99"/>
      <c r="D198" s="99"/>
      <c r="E198" s="470"/>
      <c r="F198" s="470"/>
      <c r="G198" s="470"/>
      <c r="H198" s="37"/>
      <c r="I198" s="470"/>
    </row>
    <row r="199" spans="1:9" x14ac:dyDescent="0.35">
      <c r="A199" s="16" t="str">
        <f t="shared" si="2"/>
        <v/>
      </c>
      <c r="B199" s="183"/>
      <c r="C199" s="99"/>
      <c r="D199" s="99"/>
      <c r="E199" s="470"/>
      <c r="F199" s="470"/>
      <c r="G199" s="470"/>
      <c r="H199" s="37"/>
      <c r="I199" s="470"/>
    </row>
    <row r="200" spans="1:9" x14ac:dyDescent="0.35">
      <c r="A200" s="16" t="str">
        <f t="shared" si="2"/>
        <v/>
      </c>
      <c r="B200" s="470"/>
      <c r="C200" s="99"/>
      <c r="D200" s="99"/>
      <c r="E200" s="470"/>
      <c r="F200" s="470"/>
      <c r="G200" s="470"/>
      <c r="H200" s="37"/>
      <c r="I200" s="470"/>
    </row>
    <row r="201" spans="1:9" x14ac:dyDescent="0.35">
      <c r="A201" s="16" t="str">
        <f t="shared" si="2"/>
        <v/>
      </c>
      <c r="B201" s="470"/>
      <c r="C201" s="99"/>
      <c r="D201" s="99"/>
      <c r="E201" s="470"/>
      <c r="F201" s="470"/>
      <c r="G201" s="470"/>
      <c r="H201" s="37"/>
      <c r="I201" s="470"/>
    </row>
    <row r="202" spans="1:9" x14ac:dyDescent="0.35">
      <c r="A202" s="16" t="str">
        <f t="shared" si="2"/>
        <v/>
      </c>
      <c r="B202" s="470"/>
      <c r="C202" s="99"/>
      <c r="D202" s="99"/>
      <c r="E202" s="470"/>
      <c r="F202" s="470"/>
      <c r="G202" s="470"/>
      <c r="H202" s="37"/>
      <c r="I202" s="470"/>
    </row>
    <row r="203" spans="1:9" x14ac:dyDescent="0.35">
      <c r="A203" s="16" t="str">
        <f t="shared" si="2"/>
        <v/>
      </c>
      <c r="B203" s="470"/>
      <c r="C203" s="99"/>
      <c r="D203" s="99"/>
      <c r="E203" s="470"/>
      <c r="F203" s="470"/>
      <c r="G203" s="470"/>
      <c r="H203" s="37"/>
      <c r="I203" s="470"/>
    </row>
    <row r="204" spans="1:9" x14ac:dyDescent="0.35">
      <c r="A204" s="16" t="str">
        <f t="shared" ref="A204:A267" si="3">B204&amp;C204&amp;D204</f>
        <v/>
      </c>
      <c r="B204" s="470"/>
      <c r="C204" s="99"/>
      <c r="D204" s="99"/>
      <c r="E204" s="470"/>
      <c r="F204" s="470"/>
      <c r="G204" s="470"/>
      <c r="H204" s="37"/>
      <c r="I204" s="470"/>
    </row>
    <row r="205" spans="1:9" x14ac:dyDescent="0.35">
      <c r="A205" s="16" t="str">
        <f t="shared" si="3"/>
        <v/>
      </c>
      <c r="B205" s="470"/>
      <c r="C205" s="99"/>
      <c r="D205" s="99"/>
      <c r="E205" s="470"/>
      <c r="F205" s="470"/>
      <c r="G205" s="470"/>
      <c r="H205" s="37"/>
      <c r="I205" s="470"/>
    </row>
    <row r="206" spans="1:9" x14ac:dyDescent="0.35">
      <c r="A206" s="16" t="str">
        <f t="shared" si="3"/>
        <v/>
      </c>
      <c r="B206" s="470"/>
      <c r="C206" s="99"/>
      <c r="D206" s="99"/>
      <c r="E206" s="470"/>
      <c r="F206" s="470"/>
      <c r="G206" s="470"/>
      <c r="H206" s="37"/>
      <c r="I206" s="470"/>
    </row>
    <row r="207" spans="1:9" x14ac:dyDescent="0.35">
      <c r="A207" s="16" t="str">
        <f t="shared" si="3"/>
        <v/>
      </c>
      <c r="B207" s="470"/>
      <c r="C207" s="99"/>
      <c r="D207" s="99"/>
      <c r="E207" s="470"/>
      <c r="F207" s="470"/>
      <c r="G207" s="470"/>
      <c r="H207" s="37"/>
      <c r="I207" s="470"/>
    </row>
    <row r="208" spans="1:9" x14ac:dyDescent="0.35">
      <c r="A208" s="16" t="str">
        <f t="shared" si="3"/>
        <v/>
      </c>
      <c r="B208" s="470"/>
      <c r="C208" s="99"/>
      <c r="D208" s="99"/>
      <c r="E208" s="470"/>
      <c r="F208" s="470"/>
      <c r="G208" s="470"/>
      <c r="H208" s="37"/>
      <c r="I208" s="470"/>
    </row>
    <row r="209" spans="1:9" x14ac:dyDescent="0.35">
      <c r="A209" s="16" t="str">
        <f t="shared" si="3"/>
        <v/>
      </c>
      <c r="B209" s="470"/>
      <c r="C209" s="99"/>
      <c r="D209" s="99"/>
      <c r="E209" s="470"/>
      <c r="F209" s="470"/>
      <c r="G209" s="470"/>
      <c r="H209" s="37"/>
      <c r="I209" s="470"/>
    </row>
    <row r="210" spans="1:9" x14ac:dyDescent="0.35">
      <c r="A210" s="16" t="str">
        <f t="shared" si="3"/>
        <v/>
      </c>
      <c r="B210" s="470"/>
      <c r="C210" s="99"/>
      <c r="D210" s="99"/>
      <c r="E210" s="470"/>
      <c r="F210" s="470"/>
      <c r="G210" s="470"/>
      <c r="H210" s="37"/>
      <c r="I210" s="470"/>
    </row>
    <row r="211" spans="1:9" x14ac:dyDescent="0.35">
      <c r="A211" s="16" t="str">
        <f t="shared" si="3"/>
        <v/>
      </c>
      <c r="B211" s="470"/>
      <c r="C211" s="99"/>
      <c r="D211" s="99"/>
      <c r="E211" s="470"/>
      <c r="F211" s="470"/>
      <c r="G211" s="470"/>
      <c r="H211" s="37"/>
      <c r="I211" s="470"/>
    </row>
    <row r="212" spans="1:9" x14ac:dyDescent="0.35">
      <c r="A212" s="16" t="str">
        <f t="shared" si="3"/>
        <v/>
      </c>
      <c r="B212" s="470"/>
      <c r="C212" s="99"/>
      <c r="D212" s="99"/>
      <c r="E212" s="470"/>
      <c r="F212" s="470"/>
      <c r="G212" s="470"/>
      <c r="H212" s="37"/>
      <c r="I212" s="470"/>
    </row>
    <row r="213" spans="1:9" x14ac:dyDescent="0.35">
      <c r="A213" s="16" t="str">
        <f t="shared" si="3"/>
        <v/>
      </c>
      <c r="B213" s="470"/>
      <c r="C213" s="99"/>
      <c r="D213" s="99"/>
      <c r="E213" s="470"/>
      <c r="F213" s="470"/>
      <c r="G213" s="470"/>
      <c r="H213" s="37"/>
      <c r="I213" s="470"/>
    </row>
    <row r="214" spans="1:9" x14ac:dyDescent="0.35">
      <c r="A214" s="16" t="str">
        <f t="shared" si="3"/>
        <v/>
      </c>
      <c r="B214" s="470"/>
      <c r="C214" s="99"/>
      <c r="D214" s="99"/>
      <c r="E214" s="470"/>
      <c r="F214" s="470"/>
      <c r="G214" s="470"/>
      <c r="H214" s="37"/>
      <c r="I214" s="470"/>
    </row>
    <row r="215" spans="1:9" x14ac:dyDescent="0.35">
      <c r="A215" s="16" t="str">
        <f t="shared" si="3"/>
        <v/>
      </c>
      <c r="B215" s="470"/>
      <c r="C215" s="99"/>
      <c r="D215" s="99"/>
      <c r="E215" s="470"/>
      <c r="F215" s="470"/>
      <c r="G215" s="470"/>
      <c r="H215" s="37"/>
      <c r="I215" s="470"/>
    </row>
    <row r="216" spans="1:9" x14ac:dyDescent="0.35">
      <c r="A216" s="16" t="str">
        <f t="shared" si="3"/>
        <v/>
      </c>
      <c r="B216" s="470"/>
      <c r="C216" s="99"/>
      <c r="D216" s="99"/>
      <c r="E216" s="470"/>
      <c r="F216" s="470"/>
      <c r="G216" s="470"/>
      <c r="H216" s="37"/>
      <c r="I216" s="470"/>
    </row>
    <row r="217" spans="1:9" x14ac:dyDescent="0.35">
      <c r="A217" s="16" t="str">
        <f t="shared" si="3"/>
        <v/>
      </c>
      <c r="B217" s="470"/>
      <c r="C217" s="99"/>
      <c r="D217" s="99"/>
      <c r="E217" s="470"/>
      <c r="F217" s="470"/>
      <c r="G217" s="470"/>
      <c r="H217" s="37"/>
      <c r="I217" s="470"/>
    </row>
    <row r="218" spans="1:9" x14ac:dyDescent="0.35">
      <c r="A218" s="16" t="str">
        <f t="shared" si="3"/>
        <v/>
      </c>
      <c r="B218" s="470"/>
      <c r="C218" s="99"/>
      <c r="D218" s="99"/>
      <c r="E218" s="470"/>
      <c r="F218" s="470"/>
      <c r="G218" s="470"/>
      <c r="H218" s="37"/>
      <c r="I218" s="470"/>
    </row>
    <row r="219" spans="1:9" x14ac:dyDescent="0.35">
      <c r="A219" s="16" t="str">
        <f t="shared" si="3"/>
        <v/>
      </c>
      <c r="B219" s="470"/>
      <c r="C219" s="99"/>
      <c r="D219" s="99"/>
      <c r="E219" s="470"/>
      <c r="F219" s="470"/>
      <c r="G219" s="470"/>
      <c r="H219" s="37"/>
      <c r="I219" s="470"/>
    </row>
    <row r="220" spans="1:9" x14ac:dyDescent="0.35">
      <c r="A220" s="16" t="str">
        <f t="shared" si="3"/>
        <v/>
      </c>
      <c r="B220" s="470"/>
      <c r="C220" s="99"/>
      <c r="D220" s="99"/>
      <c r="E220" s="470"/>
      <c r="F220" s="470"/>
      <c r="G220" s="470"/>
      <c r="H220" s="37"/>
      <c r="I220" s="470"/>
    </row>
    <row r="221" spans="1:9" x14ac:dyDescent="0.35">
      <c r="A221" s="16" t="str">
        <f t="shared" si="3"/>
        <v/>
      </c>
      <c r="B221" s="470"/>
      <c r="C221" s="99"/>
      <c r="D221" s="99"/>
      <c r="E221" s="470"/>
      <c r="F221" s="470"/>
      <c r="G221" s="470"/>
      <c r="H221" s="37"/>
      <c r="I221" s="470"/>
    </row>
    <row r="222" spans="1:9" x14ac:dyDescent="0.35">
      <c r="A222" s="16" t="str">
        <f t="shared" si="3"/>
        <v/>
      </c>
      <c r="B222" s="470"/>
      <c r="C222" s="99"/>
      <c r="D222" s="99"/>
      <c r="E222" s="470"/>
      <c r="F222" s="470"/>
      <c r="G222" s="470"/>
      <c r="H222" s="37"/>
      <c r="I222" s="470"/>
    </row>
    <row r="223" spans="1:9" x14ac:dyDescent="0.35">
      <c r="A223" s="16" t="str">
        <f t="shared" si="3"/>
        <v/>
      </c>
      <c r="B223" s="470"/>
      <c r="C223" s="99"/>
      <c r="D223" s="99"/>
      <c r="E223" s="470"/>
      <c r="F223" s="470"/>
      <c r="G223" s="470"/>
      <c r="H223" s="37"/>
      <c r="I223" s="470"/>
    </row>
    <row r="224" spans="1:9" x14ac:dyDescent="0.35">
      <c r="A224" s="16" t="str">
        <f t="shared" si="3"/>
        <v/>
      </c>
      <c r="B224" s="470"/>
      <c r="C224" s="99"/>
      <c r="D224" s="99"/>
      <c r="E224" s="470"/>
      <c r="F224" s="470"/>
      <c r="G224" s="470"/>
      <c r="H224" s="37"/>
      <c r="I224" s="470"/>
    </row>
    <row r="225" spans="1:9" x14ac:dyDescent="0.35">
      <c r="A225" s="16" t="str">
        <f t="shared" si="3"/>
        <v/>
      </c>
      <c r="B225" s="470"/>
      <c r="C225" s="99"/>
      <c r="D225" s="99"/>
      <c r="E225" s="470"/>
      <c r="F225" s="470"/>
      <c r="G225" s="470"/>
      <c r="H225" s="37"/>
      <c r="I225" s="470"/>
    </row>
    <row r="226" spans="1:9" x14ac:dyDescent="0.35">
      <c r="A226" s="16" t="str">
        <f t="shared" si="3"/>
        <v/>
      </c>
      <c r="B226" s="470"/>
      <c r="C226" s="99"/>
      <c r="D226" s="99"/>
      <c r="E226" s="470"/>
      <c r="F226" s="470"/>
      <c r="G226" s="470"/>
      <c r="H226" s="37"/>
      <c r="I226" s="470"/>
    </row>
    <row r="227" spans="1:9" x14ac:dyDescent="0.35">
      <c r="A227" s="16" t="str">
        <f t="shared" si="3"/>
        <v/>
      </c>
      <c r="B227" s="470"/>
      <c r="C227" s="99"/>
      <c r="D227" s="99"/>
      <c r="E227" s="470"/>
      <c r="F227" s="470"/>
      <c r="G227" s="470"/>
      <c r="H227" s="37"/>
      <c r="I227" s="470"/>
    </row>
    <row r="228" spans="1:9" x14ac:dyDescent="0.35">
      <c r="A228" s="16" t="str">
        <f t="shared" si="3"/>
        <v/>
      </c>
      <c r="B228" s="470"/>
      <c r="C228" s="99"/>
      <c r="D228" s="99"/>
      <c r="E228" s="470"/>
      <c r="F228" s="470"/>
      <c r="G228" s="470"/>
      <c r="H228" s="37"/>
      <c r="I228" s="470"/>
    </row>
    <row r="229" spans="1:9" x14ac:dyDescent="0.35">
      <c r="A229" s="16" t="str">
        <f t="shared" si="3"/>
        <v/>
      </c>
      <c r="B229" s="470"/>
      <c r="C229" s="99"/>
      <c r="D229" s="99"/>
      <c r="E229" s="470"/>
      <c r="F229" s="470"/>
      <c r="G229" s="470"/>
      <c r="H229" s="37"/>
      <c r="I229" s="470"/>
    </row>
    <row r="230" spans="1:9" x14ac:dyDescent="0.35">
      <c r="A230" s="16" t="str">
        <f t="shared" si="3"/>
        <v/>
      </c>
      <c r="B230" s="470"/>
      <c r="C230" s="99"/>
      <c r="D230" s="99"/>
      <c r="E230" s="470"/>
      <c r="F230" s="470"/>
      <c r="G230" s="470"/>
      <c r="H230" s="37"/>
      <c r="I230" s="470"/>
    </row>
    <row r="231" spans="1:9" x14ac:dyDescent="0.35">
      <c r="A231" s="16" t="str">
        <f t="shared" si="3"/>
        <v/>
      </c>
      <c r="B231" s="470"/>
      <c r="C231" s="99"/>
      <c r="D231" s="99"/>
      <c r="E231" s="470"/>
      <c r="F231" s="470"/>
      <c r="G231" s="470"/>
      <c r="H231" s="37"/>
      <c r="I231" s="470"/>
    </row>
    <row r="232" spans="1:9" x14ac:dyDescent="0.35">
      <c r="A232" s="16" t="str">
        <f t="shared" si="3"/>
        <v/>
      </c>
      <c r="B232" s="470"/>
      <c r="C232" s="99"/>
      <c r="D232" s="99"/>
      <c r="E232" s="470"/>
      <c r="F232" s="470"/>
      <c r="G232" s="470"/>
      <c r="H232" s="37"/>
      <c r="I232" s="470"/>
    </row>
    <row r="233" spans="1:9" x14ac:dyDescent="0.35">
      <c r="A233" s="16" t="str">
        <f t="shared" si="3"/>
        <v/>
      </c>
      <c r="B233" s="470"/>
      <c r="C233" s="99"/>
      <c r="D233" s="99"/>
      <c r="E233" s="470"/>
      <c r="F233" s="470"/>
      <c r="G233" s="470"/>
      <c r="H233" s="37"/>
      <c r="I233" s="470"/>
    </row>
    <row r="234" spans="1:9" x14ac:dyDescent="0.35">
      <c r="A234" s="16" t="str">
        <f t="shared" si="3"/>
        <v/>
      </c>
      <c r="B234" s="470"/>
      <c r="C234" s="99"/>
      <c r="D234" s="99"/>
      <c r="E234" s="470"/>
      <c r="F234" s="470"/>
      <c r="G234" s="470"/>
      <c r="H234" s="37"/>
      <c r="I234" s="470"/>
    </row>
    <row r="235" spans="1:9" x14ac:dyDescent="0.35">
      <c r="A235" s="16" t="str">
        <f t="shared" si="3"/>
        <v/>
      </c>
      <c r="B235" s="470"/>
      <c r="C235" s="99"/>
      <c r="D235" s="99"/>
      <c r="E235" s="470"/>
      <c r="F235" s="470"/>
      <c r="G235" s="470"/>
      <c r="H235" s="37"/>
      <c r="I235" s="470"/>
    </row>
    <row r="236" spans="1:9" x14ac:dyDescent="0.35">
      <c r="A236" s="16" t="str">
        <f t="shared" si="3"/>
        <v/>
      </c>
      <c r="B236" s="470"/>
      <c r="C236" s="99"/>
      <c r="D236" s="99"/>
      <c r="E236" s="470"/>
      <c r="F236" s="470"/>
      <c r="G236" s="470"/>
      <c r="H236" s="37"/>
      <c r="I236" s="470"/>
    </row>
    <row r="237" spans="1:9" x14ac:dyDescent="0.35">
      <c r="A237" s="16" t="str">
        <f t="shared" si="3"/>
        <v/>
      </c>
      <c r="B237" s="470"/>
      <c r="C237" s="99"/>
      <c r="D237" s="99"/>
      <c r="E237" s="470"/>
      <c r="F237" s="470"/>
      <c r="G237" s="470"/>
      <c r="H237" s="37"/>
      <c r="I237" s="470"/>
    </row>
    <row r="238" spans="1:9" x14ac:dyDescent="0.35">
      <c r="A238" s="16" t="str">
        <f t="shared" si="3"/>
        <v/>
      </c>
      <c r="B238" s="470"/>
      <c r="C238" s="99"/>
      <c r="D238" s="99"/>
      <c r="E238" s="470"/>
      <c r="F238" s="470"/>
      <c r="G238" s="470"/>
      <c r="H238" s="37"/>
      <c r="I238" s="470"/>
    </row>
    <row r="239" spans="1:9" x14ac:dyDescent="0.35">
      <c r="A239" s="16" t="str">
        <f t="shared" si="3"/>
        <v/>
      </c>
      <c r="B239" s="470"/>
      <c r="C239" s="99"/>
      <c r="D239" s="99"/>
      <c r="E239" s="470"/>
      <c r="F239" s="470"/>
      <c r="G239" s="470"/>
      <c r="H239" s="37"/>
      <c r="I239" s="470"/>
    </row>
    <row r="240" spans="1:9" x14ac:dyDescent="0.35">
      <c r="A240" s="16" t="str">
        <f t="shared" si="3"/>
        <v/>
      </c>
      <c r="B240" s="470"/>
      <c r="C240" s="99"/>
      <c r="D240" s="99"/>
      <c r="E240" s="470"/>
      <c r="F240" s="470"/>
      <c r="G240" s="470"/>
      <c r="H240" s="37"/>
      <c r="I240" s="470"/>
    </row>
    <row r="241" spans="1:9" x14ac:dyDescent="0.35">
      <c r="A241" s="16" t="str">
        <f t="shared" si="3"/>
        <v/>
      </c>
      <c r="B241" s="470"/>
      <c r="C241" s="99"/>
      <c r="D241" s="99"/>
      <c r="E241" s="470"/>
      <c r="F241" s="470"/>
      <c r="G241" s="470"/>
      <c r="H241" s="37"/>
      <c r="I241" s="470"/>
    </row>
    <row r="242" spans="1:9" x14ac:dyDescent="0.35">
      <c r="A242" s="16" t="str">
        <f t="shared" si="3"/>
        <v/>
      </c>
      <c r="B242" s="470"/>
      <c r="C242" s="99"/>
      <c r="D242" s="99"/>
      <c r="E242" s="470"/>
      <c r="F242" s="470"/>
      <c r="G242" s="470"/>
      <c r="H242" s="37"/>
      <c r="I242" s="470"/>
    </row>
    <row r="243" spans="1:9" x14ac:dyDescent="0.35">
      <c r="A243" s="16" t="str">
        <f t="shared" si="3"/>
        <v/>
      </c>
      <c r="B243" s="470"/>
      <c r="C243" s="99"/>
      <c r="D243" s="99"/>
      <c r="E243" s="470"/>
      <c r="F243" s="470"/>
      <c r="G243" s="470"/>
      <c r="H243" s="37"/>
      <c r="I243" s="470"/>
    </row>
    <row r="244" spans="1:9" x14ac:dyDescent="0.35">
      <c r="A244" s="16" t="str">
        <f t="shared" si="3"/>
        <v/>
      </c>
      <c r="B244" s="470"/>
      <c r="C244" s="99"/>
      <c r="D244" s="99"/>
      <c r="E244" s="470"/>
      <c r="F244" s="470"/>
      <c r="G244" s="470"/>
      <c r="H244" s="37"/>
      <c r="I244" s="470"/>
    </row>
    <row r="245" spans="1:9" x14ac:dyDescent="0.35">
      <c r="A245" s="16" t="str">
        <f t="shared" si="3"/>
        <v/>
      </c>
      <c r="B245" s="470"/>
      <c r="C245" s="99"/>
      <c r="D245" s="99"/>
      <c r="E245" s="470"/>
      <c r="F245" s="470"/>
      <c r="G245" s="470"/>
      <c r="H245" s="37"/>
      <c r="I245" s="470"/>
    </row>
    <row r="246" spans="1:9" x14ac:dyDescent="0.35">
      <c r="A246" s="16" t="str">
        <f t="shared" si="3"/>
        <v/>
      </c>
      <c r="B246" s="470"/>
      <c r="C246" s="99"/>
      <c r="D246" s="99"/>
      <c r="E246" s="470"/>
      <c r="F246" s="470"/>
      <c r="G246" s="470"/>
      <c r="H246" s="37"/>
      <c r="I246" s="470"/>
    </row>
    <row r="247" spans="1:9" x14ac:dyDescent="0.35">
      <c r="A247" s="16" t="str">
        <f t="shared" si="3"/>
        <v/>
      </c>
      <c r="B247" s="470"/>
      <c r="C247" s="99"/>
      <c r="D247" s="99"/>
      <c r="E247" s="470"/>
      <c r="F247" s="470"/>
      <c r="G247" s="470"/>
      <c r="H247" s="37"/>
      <c r="I247" s="470"/>
    </row>
    <row r="248" spans="1:9" x14ac:dyDescent="0.35">
      <c r="A248" s="16" t="str">
        <f t="shared" si="3"/>
        <v/>
      </c>
      <c r="B248" s="470"/>
      <c r="C248" s="99"/>
      <c r="D248" s="99"/>
      <c r="E248" s="470"/>
      <c r="F248" s="470"/>
      <c r="G248" s="470"/>
      <c r="H248" s="37"/>
      <c r="I248" s="470"/>
    </row>
    <row r="249" spans="1:9" x14ac:dyDescent="0.35">
      <c r="A249" s="16" t="str">
        <f t="shared" si="3"/>
        <v/>
      </c>
      <c r="B249" s="470"/>
      <c r="C249" s="99"/>
      <c r="D249" s="99"/>
      <c r="E249" s="470"/>
      <c r="F249" s="470"/>
      <c r="G249" s="470"/>
      <c r="H249" s="37"/>
      <c r="I249" s="470"/>
    </row>
    <row r="250" spans="1:9" x14ac:dyDescent="0.35">
      <c r="A250" s="16" t="str">
        <f t="shared" si="3"/>
        <v/>
      </c>
      <c r="B250" s="470"/>
      <c r="C250" s="99"/>
      <c r="D250" s="99"/>
      <c r="E250" s="470"/>
      <c r="F250" s="470"/>
      <c r="G250" s="470"/>
      <c r="H250" s="37"/>
      <c r="I250" s="470"/>
    </row>
    <row r="251" spans="1:9" x14ac:dyDescent="0.35">
      <c r="A251" s="16" t="str">
        <f t="shared" si="3"/>
        <v/>
      </c>
      <c r="B251" s="470"/>
      <c r="C251" s="99"/>
      <c r="D251" s="99"/>
      <c r="E251" s="470"/>
      <c r="F251" s="470"/>
      <c r="G251" s="470"/>
      <c r="H251" s="37"/>
      <c r="I251" s="470"/>
    </row>
    <row r="252" spans="1:9" x14ac:dyDescent="0.35">
      <c r="A252" s="16" t="str">
        <f t="shared" si="3"/>
        <v/>
      </c>
      <c r="B252" s="470"/>
      <c r="C252" s="99"/>
      <c r="D252" s="99"/>
      <c r="E252" s="470"/>
      <c r="F252" s="470"/>
      <c r="G252" s="470"/>
      <c r="H252" s="37"/>
      <c r="I252" s="470"/>
    </row>
    <row r="253" spans="1:9" x14ac:dyDescent="0.35">
      <c r="A253" s="16" t="str">
        <f t="shared" si="3"/>
        <v/>
      </c>
      <c r="B253" s="470"/>
      <c r="C253" s="99"/>
      <c r="D253" s="99"/>
      <c r="E253" s="470"/>
      <c r="F253" s="470"/>
      <c r="G253" s="470"/>
      <c r="H253" s="37"/>
      <c r="I253" s="470"/>
    </row>
    <row r="254" spans="1:9" x14ac:dyDescent="0.35">
      <c r="A254" s="16" t="str">
        <f t="shared" si="3"/>
        <v/>
      </c>
      <c r="B254" s="470"/>
      <c r="C254" s="99"/>
      <c r="D254" s="99"/>
      <c r="E254" s="470"/>
      <c r="F254" s="470"/>
      <c r="G254" s="470"/>
      <c r="H254" s="37"/>
      <c r="I254" s="470"/>
    </row>
    <row r="255" spans="1:9" x14ac:dyDescent="0.35">
      <c r="A255" s="16" t="str">
        <f t="shared" si="3"/>
        <v/>
      </c>
      <c r="B255" s="470"/>
      <c r="C255" s="99"/>
      <c r="D255" s="99"/>
      <c r="E255" s="470"/>
      <c r="F255" s="470"/>
      <c r="G255" s="470"/>
      <c r="H255" s="37"/>
      <c r="I255" s="470"/>
    </row>
    <row r="256" spans="1:9" x14ac:dyDescent="0.35">
      <c r="A256" s="16" t="str">
        <f t="shared" si="3"/>
        <v/>
      </c>
      <c r="B256" s="470"/>
      <c r="C256" s="99"/>
      <c r="D256" s="99"/>
      <c r="E256" s="470"/>
      <c r="F256" s="470"/>
      <c r="G256" s="470"/>
      <c r="H256" s="37"/>
      <c r="I256" s="470"/>
    </row>
    <row r="257" spans="1:9" x14ac:dyDescent="0.35">
      <c r="A257" s="16" t="str">
        <f t="shared" si="3"/>
        <v/>
      </c>
      <c r="B257" s="470"/>
      <c r="C257" s="99"/>
      <c r="D257" s="99"/>
      <c r="E257" s="470"/>
      <c r="F257" s="470"/>
      <c r="G257" s="470"/>
      <c r="H257" s="37"/>
      <c r="I257" s="470"/>
    </row>
    <row r="258" spans="1:9" x14ac:dyDescent="0.35">
      <c r="A258" s="16" t="str">
        <f t="shared" si="3"/>
        <v/>
      </c>
      <c r="B258" s="470"/>
      <c r="C258" s="99"/>
      <c r="D258" s="99"/>
      <c r="E258" s="470"/>
      <c r="F258" s="470"/>
      <c r="G258" s="470"/>
      <c r="H258" s="37"/>
      <c r="I258" s="470"/>
    </row>
    <row r="259" spans="1:9" x14ac:dyDescent="0.35">
      <c r="A259" s="16" t="str">
        <f t="shared" si="3"/>
        <v/>
      </c>
      <c r="B259" s="470"/>
      <c r="C259" s="99"/>
      <c r="D259" s="99"/>
      <c r="E259" s="470"/>
      <c r="F259" s="470"/>
      <c r="G259" s="470"/>
      <c r="H259" s="37"/>
      <c r="I259" s="470"/>
    </row>
    <row r="260" spans="1:9" x14ac:dyDescent="0.35">
      <c r="A260" s="16" t="str">
        <f t="shared" si="3"/>
        <v/>
      </c>
      <c r="B260" s="470"/>
      <c r="C260" s="99"/>
      <c r="D260" s="99"/>
      <c r="E260" s="470"/>
      <c r="F260" s="470"/>
      <c r="G260" s="470"/>
      <c r="H260" s="37"/>
      <c r="I260" s="470"/>
    </row>
    <row r="261" spans="1:9" x14ac:dyDescent="0.35">
      <c r="A261" s="16" t="str">
        <f t="shared" si="3"/>
        <v/>
      </c>
      <c r="B261" s="470"/>
      <c r="C261" s="99"/>
      <c r="D261" s="99"/>
      <c r="E261" s="470"/>
      <c r="F261" s="470"/>
      <c r="G261" s="470"/>
      <c r="H261" s="37"/>
      <c r="I261" s="470"/>
    </row>
    <row r="262" spans="1:9" x14ac:dyDescent="0.35">
      <c r="A262" s="16" t="str">
        <f t="shared" si="3"/>
        <v/>
      </c>
      <c r="B262" s="470"/>
      <c r="C262" s="99"/>
      <c r="D262" s="99"/>
      <c r="E262" s="470"/>
      <c r="F262" s="470"/>
      <c r="G262" s="470"/>
      <c r="H262" s="37"/>
      <c r="I262" s="470"/>
    </row>
    <row r="263" spans="1:9" x14ac:dyDescent="0.35">
      <c r="A263" s="16" t="str">
        <f t="shared" si="3"/>
        <v/>
      </c>
      <c r="B263" s="470"/>
      <c r="C263" s="99"/>
      <c r="D263" s="99"/>
      <c r="E263" s="470"/>
      <c r="F263" s="470"/>
      <c r="G263" s="470"/>
      <c r="H263" s="37"/>
      <c r="I263" s="470"/>
    </row>
    <row r="264" spans="1:9" x14ac:dyDescent="0.35">
      <c r="A264" s="16" t="str">
        <f t="shared" si="3"/>
        <v/>
      </c>
      <c r="B264" s="470"/>
      <c r="C264" s="99"/>
      <c r="D264" s="99"/>
      <c r="E264" s="470"/>
      <c r="F264" s="470"/>
      <c r="G264" s="470"/>
      <c r="H264" s="37"/>
      <c r="I264" s="470"/>
    </row>
    <row r="265" spans="1:9" x14ac:dyDescent="0.35">
      <c r="A265" s="16" t="str">
        <f t="shared" si="3"/>
        <v/>
      </c>
      <c r="B265" s="470"/>
      <c r="C265" s="99"/>
      <c r="D265" s="99"/>
      <c r="E265" s="470"/>
      <c r="F265" s="470"/>
      <c r="G265" s="470"/>
      <c r="H265" s="37"/>
      <c r="I265" s="470"/>
    </row>
    <row r="266" spans="1:9" x14ac:dyDescent="0.35">
      <c r="A266" s="16" t="str">
        <f t="shared" si="3"/>
        <v/>
      </c>
      <c r="B266" s="470"/>
      <c r="C266" s="99"/>
      <c r="D266" s="99"/>
      <c r="E266" s="470"/>
      <c r="F266" s="470"/>
      <c r="G266" s="470"/>
      <c r="H266" s="37"/>
      <c r="I266" s="470"/>
    </row>
    <row r="267" spans="1:9" x14ac:dyDescent="0.35">
      <c r="A267" s="16" t="str">
        <f t="shared" si="3"/>
        <v/>
      </c>
      <c r="B267" s="470"/>
      <c r="C267" s="99"/>
      <c r="D267" s="99"/>
      <c r="E267" s="470"/>
      <c r="F267" s="470"/>
      <c r="G267" s="470"/>
      <c r="H267" s="37"/>
      <c r="I267" s="470"/>
    </row>
    <row r="268" spans="1:9" x14ac:dyDescent="0.35">
      <c r="A268" s="16" t="str">
        <f t="shared" ref="A268:A331" si="4">B268&amp;C268&amp;D268</f>
        <v/>
      </c>
      <c r="B268" s="470"/>
      <c r="C268" s="99"/>
      <c r="D268" s="99"/>
      <c r="E268" s="470"/>
      <c r="F268" s="470"/>
      <c r="G268" s="470"/>
      <c r="H268" s="37"/>
      <c r="I268" s="470"/>
    </row>
    <row r="269" spans="1:9" x14ac:dyDescent="0.35">
      <c r="A269" s="16" t="str">
        <f t="shared" si="4"/>
        <v/>
      </c>
      <c r="B269" s="470"/>
      <c r="C269" s="99"/>
      <c r="D269" s="99"/>
      <c r="E269" s="470"/>
      <c r="F269" s="470"/>
      <c r="G269" s="470"/>
      <c r="H269" s="37"/>
      <c r="I269" s="470"/>
    </row>
    <row r="270" spans="1:9" x14ac:dyDescent="0.35">
      <c r="A270" s="16" t="str">
        <f t="shared" si="4"/>
        <v/>
      </c>
      <c r="B270" s="470"/>
      <c r="C270" s="99"/>
      <c r="D270" s="99"/>
      <c r="E270" s="470"/>
      <c r="F270" s="470"/>
      <c r="G270" s="470"/>
      <c r="H270" s="37"/>
      <c r="I270" s="470"/>
    </row>
    <row r="271" spans="1:9" x14ac:dyDescent="0.35">
      <c r="A271" s="16" t="str">
        <f t="shared" si="4"/>
        <v/>
      </c>
      <c r="B271" s="470"/>
      <c r="C271" s="99"/>
      <c r="D271" s="99"/>
      <c r="E271" s="470"/>
      <c r="F271" s="470"/>
      <c r="G271" s="470"/>
      <c r="H271" s="37"/>
      <c r="I271" s="470"/>
    </row>
    <row r="272" spans="1:9" x14ac:dyDescent="0.35">
      <c r="A272" s="16" t="str">
        <f t="shared" si="4"/>
        <v/>
      </c>
      <c r="B272" s="470"/>
      <c r="C272" s="99"/>
      <c r="D272" s="99"/>
      <c r="E272" s="470"/>
      <c r="F272" s="470"/>
      <c r="G272" s="470"/>
      <c r="H272" s="37"/>
      <c r="I272" s="470"/>
    </row>
    <row r="273" spans="1:9" x14ac:dyDescent="0.35">
      <c r="A273" s="16" t="str">
        <f t="shared" si="4"/>
        <v/>
      </c>
      <c r="B273" s="470"/>
      <c r="C273" s="99"/>
      <c r="D273" s="99"/>
      <c r="E273" s="470"/>
      <c r="F273" s="470"/>
      <c r="G273" s="470"/>
      <c r="H273" s="37"/>
      <c r="I273" s="470"/>
    </row>
    <row r="274" spans="1:9" x14ac:dyDescent="0.35">
      <c r="A274" s="16" t="str">
        <f t="shared" si="4"/>
        <v/>
      </c>
      <c r="B274" s="470"/>
      <c r="C274" s="99"/>
      <c r="D274" s="99"/>
      <c r="E274" s="470"/>
      <c r="F274" s="470"/>
      <c r="G274" s="470"/>
      <c r="H274" s="37"/>
      <c r="I274" s="470"/>
    </row>
    <row r="275" spans="1:9" x14ac:dyDescent="0.35">
      <c r="A275" s="16" t="str">
        <f t="shared" si="4"/>
        <v/>
      </c>
      <c r="B275" s="470"/>
      <c r="C275" s="99"/>
      <c r="D275" s="99"/>
      <c r="E275" s="470"/>
      <c r="F275" s="470"/>
      <c r="G275" s="470"/>
      <c r="H275" s="37"/>
      <c r="I275" s="470"/>
    </row>
    <row r="276" spans="1:9" x14ac:dyDescent="0.35">
      <c r="A276" s="16" t="str">
        <f t="shared" si="4"/>
        <v/>
      </c>
      <c r="B276" s="470"/>
      <c r="C276" s="99"/>
      <c r="D276" s="99"/>
      <c r="E276" s="470"/>
      <c r="F276" s="470"/>
      <c r="G276" s="470"/>
      <c r="H276" s="37"/>
      <c r="I276" s="470"/>
    </row>
    <row r="277" spans="1:9" x14ac:dyDescent="0.35">
      <c r="A277" s="16" t="str">
        <f t="shared" si="4"/>
        <v/>
      </c>
      <c r="B277" s="470"/>
      <c r="C277" s="99"/>
      <c r="D277" s="99"/>
      <c r="E277" s="470"/>
      <c r="F277" s="470"/>
      <c r="G277" s="470"/>
      <c r="H277" s="37"/>
      <c r="I277" s="470"/>
    </row>
    <row r="278" spans="1:9" x14ac:dyDescent="0.35">
      <c r="A278" s="16" t="str">
        <f t="shared" si="4"/>
        <v/>
      </c>
      <c r="B278" s="470"/>
      <c r="C278" s="99"/>
      <c r="D278" s="99"/>
      <c r="E278" s="470"/>
      <c r="F278" s="470"/>
      <c r="G278" s="470"/>
      <c r="H278" s="37"/>
      <c r="I278" s="470"/>
    </row>
    <row r="279" spans="1:9" x14ac:dyDescent="0.35">
      <c r="A279" s="16" t="str">
        <f t="shared" si="4"/>
        <v/>
      </c>
      <c r="B279" s="470"/>
      <c r="C279" s="99"/>
      <c r="D279" s="99"/>
      <c r="E279" s="470"/>
      <c r="F279" s="470"/>
      <c r="G279" s="470"/>
      <c r="H279" s="37"/>
      <c r="I279" s="470"/>
    </row>
    <row r="280" spans="1:9" x14ac:dyDescent="0.35">
      <c r="A280" s="16" t="str">
        <f t="shared" si="4"/>
        <v/>
      </c>
      <c r="B280" s="470"/>
      <c r="C280" s="99"/>
      <c r="D280" s="99"/>
      <c r="E280" s="470"/>
      <c r="F280" s="470"/>
      <c r="G280" s="470"/>
      <c r="H280" s="37"/>
      <c r="I280" s="470"/>
    </row>
    <row r="281" spans="1:9" x14ac:dyDescent="0.35">
      <c r="A281" s="16" t="str">
        <f t="shared" si="4"/>
        <v/>
      </c>
      <c r="B281" s="470"/>
      <c r="C281" s="99"/>
      <c r="D281" s="99"/>
      <c r="E281" s="470"/>
      <c r="F281" s="470"/>
      <c r="G281" s="470"/>
      <c r="H281" s="37"/>
      <c r="I281" s="470"/>
    </row>
    <row r="282" spans="1:9" x14ac:dyDescent="0.35">
      <c r="A282" s="16" t="str">
        <f t="shared" si="4"/>
        <v/>
      </c>
      <c r="B282" s="470"/>
      <c r="C282" s="99"/>
      <c r="D282" s="99"/>
      <c r="E282" s="470"/>
      <c r="F282" s="470"/>
      <c r="G282" s="470"/>
      <c r="H282" s="37"/>
      <c r="I282" s="470"/>
    </row>
    <row r="283" spans="1:9" x14ac:dyDescent="0.35">
      <c r="A283" s="16" t="str">
        <f t="shared" si="4"/>
        <v/>
      </c>
      <c r="B283" s="470"/>
      <c r="C283" s="99"/>
      <c r="D283" s="99"/>
      <c r="E283" s="470"/>
      <c r="F283" s="470"/>
      <c r="G283" s="470"/>
      <c r="H283" s="37"/>
      <c r="I283" s="470"/>
    </row>
    <row r="284" spans="1:9" x14ac:dyDescent="0.35">
      <c r="A284" s="16" t="str">
        <f t="shared" si="4"/>
        <v/>
      </c>
      <c r="B284" s="470"/>
      <c r="C284" s="99"/>
      <c r="D284" s="99"/>
      <c r="E284" s="470"/>
      <c r="F284" s="470"/>
      <c r="G284" s="470"/>
      <c r="H284" s="37"/>
      <c r="I284" s="470"/>
    </row>
    <row r="285" spans="1:9" x14ac:dyDescent="0.35">
      <c r="A285" s="16" t="str">
        <f t="shared" si="4"/>
        <v/>
      </c>
      <c r="B285" s="470"/>
      <c r="C285" s="99"/>
      <c r="D285" s="99"/>
      <c r="E285" s="470"/>
      <c r="F285" s="470"/>
      <c r="G285" s="470"/>
      <c r="H285" s="37"/>
      <c r="I285" s="470"/>
    </row>
    <row r="286" spans="1:9" x14ac:dyDescent="0.35">
      <c r="A286" s="16" t="str">
        <f t="shared" si="4"/>
        <v/>
      </c>
      <c r="B286" s="470"/>
      <c r="C286" s="99"/>
      <c r="D286" s="99"/>
      <c r="E286" s="470"/>
      <c r="F286" s="470"/>
      <c r="G286" s="470"/>
      <c r="H286" s="37"/>
      <c r="I286" s="470"/>
    </row>
    <row r="287" spans="1:9" x14ac:dyDescent="0.35">
      <c r="A287" s="16" t="str">
        <f t="shared" si="4"/>
        <v/>
      </c>
      <c r="B287" s="470"/>
      <c r="C287" s="99"/>
      <c r="D287" s="99"/>
      <c r="E287" s="470"/>
      <c r="F287" s="470"/>
      <c r="G287" s="470"/>
      <c r="H287" s="37"/>
      <c r="I287" s="470"/>
    </row>
    <row r="288" spans="1:9" x14ac:dyDescent="0.35">
      <c r="A288" s="16" t="str">
        <f t="shared" si="4"/>
        <v/>
      </c>
      <c r="B288" s="470"/>
      <c r="C288" s="99"/>
      <c r="D288" s="99"/>
      <c r="E288" s="470"/>
      <c r="F288" s="470"/>
      <c r="G288" s="470"/>
      <c r="H288" s="37"/>
      <c r="I288" s="470"/>
    </row>
    <row r="289" spans="1:9" x14ac:dyDescent="0.35">
      <c r="A289" s="16" t="str">
        <f t="shared" si="4"/>
        <v/>
      </c>
      <c r="B289" s="470"/>
      <c r="C289" s="99"/>
      <c r="D289" s="99"/>
      <c r="E289" s="470"/>
      <c r="F289" s="470"/>
      <c r="G289" s="470"/>
      <c r="H289" s="37"/>
      <c r="I289" s="470"/>
    </row>
    <row r="290" spans="1:9" x14ac:dyDescent="0.35">
      <c r="A290" s="16" t="str">
        <f t="shared" si="4"/>
        <v/>
      </c>
      <c r="B290" s="470"/>
      <c r="C290" s="99"/>
      <c r="D290" s="99"/>
      <c r="E290" s="470"/>
      <c r="F290" s="470"/>
      <c r="G290" s="470"/>
      <c r="H290" s="37"/>
      <c r="I290" s="470"/>
    </row>
    <row r="291" spans="1:9" x14ac:dyDescent="0.35">
      <c r="A291" s="16" t="str">
        <f t="shared" si="4"/>
        <v/>
      </c>
      <c r="B291" s="470"/>
      <c r="C291" s="99"/>
      <c r="D291" s="99"/>
      <c r="E291" s="470"/>
      <c r="F291" s="470"/>
      <c r="G291" s="470"/>
      <c r="H291" s="37"/>
      <c r="I291" s="470"/>
    </row>
    <row r="292" spans="1:9" x14ac:dyDescent="0.35">
      <c r="A292" s="16" t="str">
        <f t="shared" si="4"/>
        <v/>
      </c>
      <c r="B292" s="470"/>
      <c r="C292" s="99"/>
      <c r="D292" s="99"/>
      <c r="E292" s="470"/>
      <c r="F292" s="470"/>
      <c r="G292" s="470"/>
      <c r="H292" s="37"/>
      <c r="I292" s="470"/>
    </row>
    <row r="293" spans="1:9" x14ac:dyDescent="0.35">
      <c r="A293" s="16" t="str">
        <f t="shared" si="4"/>
        <v/>
      </c>
      <c r="B293" s="470"/>
      <c r="C293" s="99"/>
      <c r="D293" s="99"/>
      <c r="E293" s="470"/>
      <c r="F293" s="470"/>
      <c r="G293" s="470"/>
      <c r="H293" s="37"/>
      <c r="I293" s="470"/>
    </row>
    <row r="294" spans="1:9" x14ac:dyDescent="0.35">
      <c r="A294" s="16" t="str">
        <f t="shared" si="4"/>
        <v/>
      </c>
      <c r="B294" s="470"/>
      <c r="C294" s="99"/>
      <c r="D294" s="99"/>
      <c r="E294" s="470"/>
      <c r="F294" s="470"/>
      <c r="G294" s="470"/>
      <c r="H294" s="37"/>
      <c r="I294" s="470"/>
    </row>
    <row r="295" spans="1:9" x14ac:dyDescent="0.35">
      <c r="A295" s="16" t="str">
        <f t="shared" si="4"/>
        <v/>
      </c>
      <c r="B295" s="470"/>
      <c r="C295" s="99"/>
      <c r="D295" s="99"/>
      <c r="E295" s="470"/>
      <c r="F295" s="470"/>
      <c r="G295" s="470"/>
      <c r="H295" s="37"/>
      <c r="I295" s="470"/>
    </row>
    <row r="296" spans="1:9" x14ac:dyDescent="0.35">
      <c r="A296" s="16" t="str">
        <f t="shared" si="4"/>
        <v/>
      </c>
      <c r="B296" s="470"/>
      <c r="C296" s="99"/>
      <c r="D296" s="99"/>
      <c r="E296" s="470"/>
      <c r="F296" s="470"/>
      <c r="G296" s="470"/>
      <c r="H296" s="37"/>
      <c r="I296" s="470"/>
    </row>
    <row r="297" spans="1:9" x14ac:dyDescent="0.35">
      <c r="A297" s="16" t="str">
        <f t="shared" si="4"/>
        <v/>
      </c>
      <c r="B297" s="470"/>
      <c r="C297" s="99"/>
      <c r="D297" s="99"/>
      <c r="E297" s="470"/>
      <c r="F297" s="470"/>
      <c r="G297" s="470"/>
      <c r="H297" s="37"/>
      <c r="I297" s="470"/>
    </row>
    <row r="298" spans="1:9" x14ac:dyDescent="0.35">
      <c r="A298" s="16" t="str">
        <f t="shared" si="4"/>
        <v/>
      </c>
      <c r="B298" s="470"/>
      <c r="C298" s="99"/>
      <c r="D298" s="99"/>
      <c r="E298" s="470"/>
      <c r="F298" s="470"/>
      <c r="G298" s="470"/>
      <c r="H298" s="37"/>
      <c r="I298" s="470"/>
    </row>
    <row r="299" spans="1:9" x14ac:dyDescent="0.35">
      <c r="A299" s="16" t="str">
        <f t="shared" si="4"/>
        <v/>
      </c>
      <c r="B299" s="470"/>
      <c r="C299" s="99"/>
      <c r="D299" s="99"/>
      <c r="E299" s="470"/>
      <c r="F299" s="470"/>
      <c r="G299" s="470"/>
      <c r="H299" s="37"/>
      <c r="I299" s="470"/>
    </row>
    <row r="300" spans="1:9" x14ac:dyDescent="0.35">
      <c r="A300" s="16" t="str">
        <f t="shared" si="4"/>
        <v/>
      </c>
      <c r="B300" s="470"/>
      <c r="C300" s="99"/>
      <c r="D300" s="99"/>
      <c r="E300" s="470"/>
      <c r="F300" s="470"/>
      <c r="G300" s="470"/>
      <c r="H300" s="37"/>
      <c r="I300" s="470"/>
    </row>
    <row r="301" spans="1:9" x14ac:dyDescent="0.35">
      <c r="A301" s="16" t="str">
        <f t="shared" si="4"/>
        <v/>
      </c>
      <c r="B301" s="470"/>
      <c r="C301" s="99"/>
      <c r="D301" s="99"/>
      <c r="E301" s="470"/>
      <c r="F301" s="470"/>
      <c r="G301" s="470"/>
      <c r="H301" s="37"/>
      <c r="I301" s="470"/>
    </row>
    <row r="302" spans="1:9" x14ac:dyDescent="0.35">
      <c r="A302" s="16" t="str">
        <f t="shared" si="4"/>
        <v/>
      </c>
      <c r="B302" s="470"/>
      <c r="C302" s="99"/>
      <c r="D302" s="99"/>
      <c r="E302" s="470"/>
      <c r="F302" s="470"/>
      <c r="G302" s="470"/>
      <c r="H302" s="37"/>
      <c r="I302" s="470"/>
    </row>
    <row r="303" spans="1:9" x14ac:dyDescent="0.35">
      <c r="A303" s="16" t="str">
        <f t="shared" si="4"/>
        <v/>
      </c>
      <c r="B303" s="470"/>
      <c r="C303" s="99"/>
      <c r="D303" s="99"/>
      <c r="E303" s="470"/>
      <c r="F303" s="470"/>
      <c r="G303" s="470"/>
      <c r="H303" s="37"/>
      <c r="I303" s="470"/>
    </row>
    <row r="304" spans="1:9" x14ac:dyDescent="0.35">
      <c r="A304" s="16" t="str">
        <f t="shared" si="4"/>
        <v/>
      </c>
      <c r="B304" s="470"/>
      <c r="C304" s="99"/>
      <c r="D304" s="99"/>
      <c r="E304" s="470"/>
      <c r="F304" s="470"/>
      <c r="G304" s="470"/>
      <c r="H304" s="37"/>
      <c r="I304" s="470"/>
    </row>
    <row r="305" spans="1:9" x14ac:dyDescent="0.35">
      <c r="A305" s="16" t="str">
        <f t="shared" si="4"/>
        <v/>
      </c>
      <c r="B305" s="470"/>
      <c r="C305" s="99"/>
      <c r="D305" s="99"/>
      <c r="E305" s="470"/>
      <c r="F305" s="470"/>
      <c r="G305" s="470"/>
      <c r="H305" s="37"/>
      <c r="I305" s="470"/>
    </row>
    <row r="306" spans="1:9" x14ac:dyDescent="0.35">
      <c r="A306" s="16" t="str">
        <f t="shared" si="4"/>
        <v/>
      </c>
      <c r="B306" s="470"/>
      <c r="C306" s="99"/>
      <c r="D306" s="99"/>
      <c r="E306" s="470"/>
      <c r="F306" s="470"/>
      <c r="G306" s="470"/>
      <c r="H306" s="37"/>
      <c r="I306" s="470"/>
    </row>
    <row r="307" spans="1:9" x14ac:dyDescent="0.35">
      <c r="A307" s="16" t="str">
        <f t="shared" si="4"/>
        <v/>
      </c>
      <c r="B307" s="470"/>
      <c r="C307" s="99"/>
      <c r="D307" s="99"/>
      <c r="E307" s="470"/>
      <c r="F307" s="470"/>
      <c r="G307" s="470"/>
      <c r="H307" s="37"/>
      <c r="I307" s="470"/>
    </row>
    <row r="308" spans="1:9" x14ac:dyDescent="0.35">
      <c r="A308" s="16" t="str">
        <f t="shared" si="4"/>
        <v/>
      </c>
      <c r="B308" s="470"/>
      <c r="C308" s="99"/>
      <c r="D308" s="99"/>
      <c r="E308" s="470"/>
      <c r="F308" s="470"/>
      <c r="G308" s="470"/>
      <c r="H308" s="37"/>
      <c r="I308" s="470"/>
    </row>
    <row r="309" spans="1:9" x14ac:dyDescent="0.35">
      <c r="A309" s="16" t="str">
        <f t="shared" si="4"/>
        <v/>
      </c>
      <c r="B309" s="470"/>
      <c r="C309" s="99"/>
      <c r="D309" s="99"/>
      <c r="E309" s="470"/>
      <c r="F309" s="470"/>
      <c r="G309" s="470"/>
      <c r="H309" s="37"/>
      <c r="I309" s="470"/>
    </row>
    <row r="310" spans="1:9" x14ac:dyDescent="0.35">
      <c r="A310" s="16" t="str">
        <f t="shared" si="4"/>
        <v/>
      </c>
      <c r="B310" s="470"/>
      <c r="C310" s="99"/>
      <c r="D310" s="99"/>
      <c r="E310" s="470"/>
      <c r="F310" s="470"/>
      <c r="G310" s="470"/>
      <c r="H310" s="37"/>
      <c r="I310" s="470"/>
    </row>
    <row r="311" spans="1:9" x14ac:dyDescent="0.35">
      <c r="A311" s="16" t="str">
        <f t="shared" si="4"/>
        <v/>
      </c>
      <c r="B311" s="470"/>
      <c r="C311" s="99"/>
      <c r="D311" s="99"/>
      <c r="E311" s="470"/>
      <c r="F311" s="470"/>
      <c r="G311" s="470"/>
      <c r="H311" s="37"/>
      <c r="I311" s="470"/>
    </row>
    <row r="312" spans="1:9" x14ac:dyDescent="0.35">
      <c r="A312" s="16" t="str">
        <f t="shared" si="4"/>
        <v/>
      </c>
      <c r="B312" s="470"/>
      <c r="C312" s="99"/>
      <c r="D312" s="99"/>
      <c r="E312" s="470"/>
      <c r="F312" s="470"/>
      <c r="G312" s="470"/>
      <c r="H312" s="37"/>
      <c r="I312" s="470"/>
    </row>
    <row r="313" spans="1:9" x14ac:dyDescent="0.35">
      <c r="A313" s="16" t="str">
        <f t="shared" si="4"/>
        <v/>
      </c>
      <c r="B313" s="470"/>
      <c r="C313" s="99"/>
      <c r="D313" s="99"/>
      <c r="E313" s="470"/>
      <c r="F313" s="470"/>
      <c r="G313" s="470"/>
      <c r="H313" s="37"/>
      <c r="I313" s="470"/>
    </row>
    <row r="314" spans="1:9" x14ac:dyDescent="0.35">
      <c r="A314" s="16" t="str">
        <f t="shared" si="4"/>
        <v/>
      </c>
      <c r="B314" s="470"/>
      <c r="C314" s="99"/>
      <c r="D314" s="99"/>
      <c r="E314" s="470"/>
      <c r="F314" s="470"/>
      <c r="G314" s="470"/>
      <c r="H314" s="37"/>
      <c r="I314" s="470"/>
    </row>
    <row r="315" spans="1:9" x14ac:dyDescent="0.35">
      <c r="A315" s="16" t="str">
        <f t="shared" si="4"/>
        <v/>
      </c>
      <c r="B315" s="470"/>
      <c r="C315" s="99"/>
      <c r="D315" s="99"/>
      <c r="E315" s="470"/>
      <c r="F315" s="470"/>
      <c r="G315" s="470"/>
      <c r="H315" s="37"/>
      <c r="I315" s="470"/>
    </row>
    <row r="316" spans="1:9" x14ac:dyDescent="0.35">
      <c r="A316" s="16" t="str">
        <f t="shared" si="4"/>
        <v/>
      </c>
      <c r="B316" s="470"/>
      <c r="C316" s="99"/>
      <c r="D316" s="99"/>
      <c r="E316" s="470"/>
      <c r="F316" s="470"/>
      <c r="G316" s="470"/>
      <c r="H316" s="37"/>
      <c r="I316" s="470"/>
    </row>
    <row r="317" spans="1:9" x14ac:dyDescent="0.35">
      <c r="A317" s="16" t="str">
        <f t="shared" si="4"/>
        <v/>
      </c>
      <c r="B317" s="470"/>
      <c r="C317" s="99"/>
      <c r="D317" s="99"/>
      <c r="E317" s="470"/>
      <c r="F317" s="470"/>
      <c r="G317" s="470"/>
      <c r="H317" s="37"/>
      <c r="I317" s="470"/>
    </row>
    <row r="318" spans="1:9" x14ac:dyDescent="0.35">
      <c r="A318" s="16" t="str">
        <f t="shared" si="4"/>
        <v/>
      </c>
      <c r="B318" s="470"/>
      <c r="C318" s="99"/>
      <c r="D318" s="99"/>
      <c r="E318" s="470"/>
      <c r="F318" s="470"/>
      <c r="G318" s="470"/>
      <c r="H318" s="37"/>
      <c r="I318" s="470"/>
    </row>
    <row r="319" spans="1:9" x14ac:dyDescent="0.35">
      <c r="A319" s="16" t="str">
        <f t="shared" si="4"/>
        <v/>
      </c>
      <c r="B319" s="470"/>
      <c r="C319" s="99"/>
      <c r="D319" s="99"/>
      <c r="E319" s="470"/>
      <c r="F319" s="470"/>
      <c r="G319" s="470"/>
      <c r="H319" s="37"/>
      <c r="I319" s="470"/>
    </row>
    <row r="320" spans="1:9" x14ac:dyDescent="0.35">
      <c r="A320" s="16" t="str">
        <f t="shared" si="4"/>
        <v/>
      </c>
      <c r="B320" s="470"/>
      <c r="C320" s="99"/>
      <c r="D320" s="99"/>
      <c r="E320" s="470"/>
      <c r="F320" s="470"/>
      <c r="G320" s="470"/>
      <c r="H320" s="37"/>
      <c r="I320" s="470"/>
    </row>
    <row r="321" spans="1:9" x14ac:dyDescent="0.35">
      <c r="A321" s="16" t="str">
        <f t="shared" si="4"/>
        <v/>
      </c>
      <c r="B321" s="470"/>
      <c r="C321" s="99"/>
      <c r="D321" s="99"/>
      <c r="E321" s="470"/>
      <c r="F321" s="470"/>
      <c r="G321" s="470"/>
      <c r="H321" s="37"/>
      <c r="I321" s="470"/>
    </row>
    <row r="322" spans="1:9" x14ac:dyDescent="0.35">
      <c r="A322" s="16" t="str">
        <f t="shared" si="4"/>
        <v/>
      </c>
      <c r="B322" s="470"/>
      <c r="C322" s="99"/>
      <c r="D322" s="99"/>
      <c r="E322" s="470"/>
      <c r="F322" s="470"/>
      <c r="G322" s="470"/>
      <c r="H322" s="37"/>
      <c r="I322" s="470"/>
    </row>
    <row r="323" spans="1:9" x14ac:dyDescent="0.35">
      <c r="A323" s="16" t="str">
        <f t="shared" si="4"/>
        <v/>
      </c>
      <c r="B323" s="470"/>
      <c r="C323" s="99"/>
      <c r="D323" s="99"/>
      <c r="E323" s="470"/>
      <c r="F323" s="470"/>
      <c r="G323" s="470"/>
      <c r="H323" s="37"/>
      <c r="I323" s="470"/>
    </row>
    <row r="324" spans="1:9" x14ac:dyDescent="0.35">
      <c r="A324" s="16" t="str">
        <f t="shared" si="4"/>
        <v/>
      </c>
      <c r="B324" s="470"/>
      <c r="C324" s="99"/>
      <c r="D324" s="99"/>
      <c r="E324" s="470"/>
      <c r="F324" s="470"/>
      <c r="G324" s="470"/>
      <c r="H324" s="37"/>
      <c r="I324" s="470"/>
    </row>
    <row r="325" spans="1:9" x14ac:dyDescent="0.35">
      <c r="A325" s="16" t="str">
        <f t="shared" si="4"/>
        <v/>
      </c>
      <c r="B325" s="470"/>
      <c r="C325" s="99"/>
      <c r="D325" s="99"/>
      <c r="E325" s="470"/>
      <c r="F325" s="470"/>
      <c r="G325" s="470"/>
      <c r="H325" s="37"/>
      <c r="I325" s="470"/>
    </row>
    <row r="326" spans="1:9" x14ac:dyDescent="0.35">
      <c r="A326" s="16" t="str">
        <f t="shared" si="4"/>
        <v/>
      </c>
      <c r="B326" s="470"/>
      <c r="C326" s="99"/>
      <c r="D326" s="99"/>
      <c r="E326" s="470"/>
      <c r="F326" s="470"/>
      <c r="G326" s="470"/>
      <c r="H326" s="37"/>
      <c r="I326" s="470"/>
    </row>
    <row r="327" spans="1:9" x14ac:dyDescent="0.35">
      <c r="A327" s="16" t="str">
        <f t="shared" si="4"/>
        <v/>
      </c>
      <c r="B327" s="470"/>
      <c r="C327" s="99"/>
      <c r="D327" s="99"/>
      <c r="E327" s="470"/>
      <c r="F327" s="470"/>
      <c r="G327" s="470"/>
      <c r="H327" s="37"/>
      <c r="I327" s="470"/>
    </row>
    <row r="328" spans="1:9" x14ac:dyDescent="0.35">
      <c r="A328" s="16" t="str">
        <f t="shared" si="4"/>
        <v/>
      </c>
      <c r="B328" s="470"/>
      <c r="C328" s="99"/>
      <c r="D328" s="99"/>
      <c r="E328" s="470"/>
      <c r="F328" s="470"/>
      <c r="G328" s="470"/>
      <c r="H328" s="37"/>
      <c r="I328" s="470"/>
    </row>
    <row r="329" spans="1:9" x14ac:dyDescent="0.35">
      <c r="A329" s="16" t="str">
        <f t="shared" si="4"/>
        <v/>
      </c>
      <c r="B329" s="470"/>
      <c r="C329" s="99"/>
      <c r="D329" s="99"/>
      <c r="E329" s="470"/>
      <c r="F329" s="470"/>
      <c r="G329" s="470"/>
      <c r="H329" s="37"/>
      <c r="I329" s="470"/>
    </row>
    <row r="330" spans="1:9" x14ac:dyDescent="0.35">
      <c r="A330" s="16" t="str">
        <f t="shared" si="4"/>
        <v/>
      </c>
      <c r="B330" s="470"/>
      <c r="C330" s="99"/>
      <c r="D330" s="99"/>
      <c r="E330" s="470"/>
      <c r="F330" s="470"/>
      <c r="G330" s="470"/>
      <c r="H330" s="37"/>
      <c r="I330" s="470"/>
    </row>
    <row r="331" spans="1:9" x14ac:dyDescent="0.35">
      <c r="A331" s="16" t="str">
        <f t="shared" si="4"/>
        <v/>
      </c>
      <c r="B331" s="470"/>
      <c r="C331" s="99"/>
      <c r="D331" s="99"/>
      <c r="E331" s="470"/>
      <c r="F331" s="470"/>
      <c r="G331" s="470"/>
      <c r="H331" s="37"/>
      <c r="I331" s="470"/>
    </row>
    <row r="332" spans="1:9" x14ac:dyDescent="0.35">
      <c r="A332" s="16" t="str">
        <f t="shared" ref="A332:A395" si="5">B332&amp;C332&amp;D332</f>
        <v/>
      </c>
      <c r="B332" s="470"/>
      <c r="C332" s="99"/>
      <c r="D332" s="99"/>
      <c r="E332" s="470"/>
      <c r="F332" s="470"/>
      <c r="G332" s="470"/>
      <c r="H332" s="37"/>
      <c r="I332" s="470"/>
    </row>
    <row r="333" spans="1:9" x14ac:dyDescent="0.35">
      <c r="A333" s="16" t="str">
        <f t="shared" si="5"/>
        <v/>
      </c>
      <c r="B333" s="470"/>
      <c r="C333" s="99"/>
      <c r="D333" s="99"/>
      <c r="E333" s="470"/>
      <c r="F333" s="470"/>
      <c r="G333" s="470"/>
      <c r="H333" s="37"/>
      <c r="I333" s="470"/>
    </row>
    <row r="334" spans="1:9" x14ac:dyDescent="0.35">
      <c r="A334" s="16" t="str">
        <f t="shared" si="5"/>
        <v/>
      </c>
      <c r="B334" s="470"/>
      <c r="C334" s="99"/>
      <c r="D334" s="99"/>
      <c r="E334" s="470"/>
      <c r="F334" s="470"/>
      <c r="G334" s="470"/>
      <c r="H334" s="37"/>
      <c r="I334" s="470"/>
    </row>
    <row r="335" spans="1:9" x14ac:dyDescent="0.35">
      <c r="A335" s="16" t="str">
        <f t="shared" si="5"/>
        <v/>
      </c>
      <c r="B335" s="470"/>
      <c r="C335" s="99"/>
      <c r="D335" s="99"/>
      <c r="E335" s="470"/>
      <c r="F335" s="470"/>
      <c r="G335" s="470"/>
      <c r="H335" s="37"/>
      <c r="I335" s="470"/>
    </row>
    <row r="336" spans="1:9" x14ac:dyDescent="0.35">
      <c r="A336" s="16" t="str">
        <f t="shared" si="5"/>
        <v/>
      </c>
      <c r="B336" s="470"/>
      <c r="C336" s="99"/>
      <c r="D336" s="99"/>
      <c r="E336" s="470"/>
      <c r="F336" s="470"/>
      <c r="G336" s="470"/>
      <c r="H336" s="37"/>
      <c r="I336" s="470"/>
    </row>
    <row r="337" spans="1:9" x14ac:dyDescent="0.35">
      <c r="A337" s="16" t="str">
        <f t="shared" si="5"/>
        <v/>
      </c>
      <c r="B337" s="470"/>
      <c r="C337" s="99"/>
      <c r="D337" s="99"/>
      <c r="E337" s="470"/>
      <c r="F337" s="470"/>
      <c r="G337" s="470"/>
      <c r="H337" s="37"/>
      <c r="I337" s="470"/>
    </row>
    <row r="338" spans="1:9" x14ac:dyDescent="0.35">
      <c r="A338" s="16" t="str">
        <f t="shared" si="5"/>
        <v/>
      </c>
      <c r="B338" s="470"/>
      <c r="C338" s="99"/>
      <c r="D338" s="99"/>
      <c r="E338" s="470"/>
      <c r="F338" s="470"/>
      <c r="G338" s="470"/>
      <c r="H338" s="37"/>
      <c r="I338" s="470"/>
    </row>
    <row r="339" spans="1:9" x14ac:dyDescent="0.35">
      <c r="A339" s="16" t="str">
        <f t="shared" si="5"/>
        <v/>
      </c>
      <c r="B339" s="470"/>
      <c r="C339" s="99"/>
      <c r="D339" s="99"/>
      <c r="E339" s="470"/>
      <c r="F339" s="470"/>
      <c r="G339" s="470"/>
      <c r="H339" s="37"/>
      <c r="I339" s="470"/>
    </row>
    <row r="340" spans="1:9" x14ac:dyDescent="0.35">
      <c r="A340" s="16" t="str">
        <f t="shared" si="5"/>
        <v/>
      </c>
      <c r="B340" s="470"/>
      <c r="C340" s="99"/>
      <c r="D340" s="99"/>
      <c r="E340" s="470"/>
      <c r="F340" s="470"/>
      <c r="G340" s="470"/>
      <c r="H340" s="37"/>
      <c r="I340" s="470"/>
    </row>
    <row r="341" spans="1:9" x14ac:dyDescent="0.35">
      <c r="A341" s="16" t="str">
        <f t="shared" si="5"/>
        <v/>
      </c>
      <c r="B341" s="470"/>
      <c r="C341" s="99"/>
      <c r="D341" s="99"/>
      <c r="E341" s="470"/>
      <c r="F341" s="470"/>
      <c r="G341" s="470"/>
      <c r="H341" s="37"/>
      <c r="I341" s="470"/>
    </row>
    <row r="342" spans="1:9" x14ac:dyDescent="0.35">
      <c r="A342" s="16" t="str">
        <f t="shared" si="5"/>
        <v/>
      </c>
      <c r="B342" s="470"/>
      <c r="C342" s="99"/>
      <c r="D342" s="99"/>
      <c r="E342" s="470"/>
      <c r="F342" s="470"/>
      <c r="G342" s="470"/>
      <c r="H342" s="37"/>
      <c r="I342" s="470"/>
    </row>
    <row r="343" spans="1:9" x14ac:dyDescent="0.35">
      <c r="A343" s="16" t="str">
        <f t="shared" si="5"/>
        <v/>
      </c>
      <c r="B343" s="470"/>
      <c r="C343" s="99"/>
      <c r="D343" s="99"/>
      <c r="E343" s="470"/>
      <c r="F343" s="470"/>
      <c r="G343" s="470"/>
      <c r="H343" s="37"/>
      <c r="I343" s="470"/>
    </row>
    <row r="344" spans="1:9" x14ac:dyDescent="0.35">
      <c r="A344" s="16" t="str">
        <f t="shared" si="5"/>
        <v/>
      </c>
      <c r="B344" s="470"/>
      <c r="C344" s="99"/>
      <c r="D344" s="99"/>
      <c r="E344" s="470"/>
      <c r="F344" s="470"/>
      <c r="G344" s="470"/>
      <c r="H344" s="37"/>
      <c r="I344" s="470"/>
    </row>
    <row r="345" spans="1:9" x14ac:dyDescent="0.35">
      <c r="A345" s="16" t="str">
        <f t="shared" si="5"/>
        <v/>
      </c>
      <c r="B345" s="470"/>
      <c r="C345" s="99"/>
      <c r="D345" s="99"/>
      <c r="E345" s="470"/>
      <c r="F345" s="470"/>
      <c r="G345" s="470"/>
      <c r="H345" s="37"/>
      <c r="I345" s="470"/>
    </row>
    <row r="346" spans="1:9" x14ac:dyDescent="0.35">
      <c r="A346" s="16" t="str">
        <f t="shared" si="5"/>
        <v/>
      </c>
      <c r="B346" s="470"/>
      <c r="C346" s="99"/>
      <c r="D346" s="99"/>
      <c r="E346" s="470"/>
      <c r="F346" s="470"/>
      <c r="G346" s="470"/>
      <c r="H346" s="37"/>
      <c r="I346" s="470"/>
    </row>
    <row r="347" spans="1:9" x14ac:dyDescent="0.35">
      <c r="A347" s="16" t="str">
        <f t="shared" si="5"/>
        <v/>
      </c>
      <c r="B347" s="470"/>
      <c r="C347" s="99"/>
      <c r="D347" s="99"/>
      <c r="E347" s="470"/>
      <c r="F347" s="470"/>
      <c r="G347" s="470"/>
      <c r="H347" s="37"/>
      <c r="I347" s="470"/>
    </row>
    <row r="348" spans="1:9" x14ac:dyDescent="0.35">
      <c r="A348" s="16" t="str">
        <f t="shared" si="5"/>
        <v/>
      </c>
      <c r="B348" s="470"/>
      <c r="C348" s="99"/>
      <c r="D348" s="99"/>
      <c r="E348" s="470"/>
      <c r="F348" s="470"/>
      <c r="G348" s="470"/>
      <c r="H348" s="37"/>
      <c r="I348" s="470"/>
    </row>
    <row r="349" spans="1:9" x14ac:dyDescent="0.35">
      <c r="A349" s="16" t="str">
        <f t="shared" si="5"/>
        <v/>
      </c>
      <c r="B349" s="470"/>
      <c r="C349" s="99"/>
      <c r="D349" s="99"/>
      <c r="E349" s="470"/>
      <c r="F349" s="470"/>
      <c r="G349" s="470"/>
      <c r="H349" s="37"/>
      <c r="I349" s="470"/>
    </row>
    <row r="350" spans="1:9" x14ac:dyDescent="0.35">
      <c r="A350" s="16" t="str">
        <f t="shared" si="5"/>
        <v/>
      </c>
      <c r="B350" s="470"/>
      <c r="C350" s="99"/>
      <c r="D350" s="99"/>
      <c r="E350" s="470"/>
      <c r="F350" s="470"/>
      <c r="G350" s="470"/>
      <c r="H350" s="37"/>
      <c r="I350" s="470"/>
    </row>
    <row r="351" spans="1:9" x14ac:dyDescent="0.35">
      <c r="A351" s="16" t="str">
        <f t="shared" si="5"/>
        <v/>
      </c>
      <c r="B351" s="470"/>
      <c r="C351" s="99"/>
      <c r="D351" s="99"/>
      <c r="E351" s="470"/>
      <c r="F351" s="470"/>
      <c r="G351" s="470"/>
      <c r="H351" s="37"/>
      <c r="I351" s="470"/>
    </row>
    <row r="352" spans="1:9" x14ac:dyDescent="0.35">
      <c r="A352" s="16" t="str">
        <f t="shared" si="5"/>
        <v/>
      </c>
      <c r="B352" s="470"/>
      <c r="C352" s="99"/>
      <c r="D352" s="99"/>
      <c r="E352" s="470"/>
      <c r="F352" s="470"/>
      <c r="G352" s="470"/>
      <c r="H352" s="37"/>
      <c r="I352" s="470"/>
    </row>
    <row r="353" spans="1:9" x14ac:dyDescent="0.35">
      <c r="A353" s="16" t="str">
        <f t="shared" si="5"/>
        <v/>
      </c>
      <c r="B353" s="470"/>
      <c r="C353" s="99"/>
      <c r="D353" s="99"/>
      <c r="E353" s="470"/>
      <c r="F353" s="470"/>
      <c r="G353" s="470"/>
      <c r="H353" s="37"/>
      <c r="I353" s="470"/>
    </row>
    <row r="354" spans="1:9" x14ac:dyDescent="0.35">
      <c r="A354" s="16" t="str">
        <f t="shared" si="5"/>
        <v/>
      </c>
      <c r="B354" s="470"/>
      <c r="C354" s="99"/>
      <c r="D354" s="99"/>
      <c r="E354" s="470"/>
      <c r="F354" s="470"/>
      <c r="G354" s="470"/>
      <c r="H354" s="37"/>
      <c r="I354" s="470"/>
    </row>
    <row r="355" spans="1:9" x14ac:dyDescent="0.35">
      <c r="A355" s="16" t="str">
        <f t="shared" si="5"/>
        <v/>
      </c>
      <c r="B355" s="470"/>
      <c r="C355" s="99"/>
      <c r="D355" s="99"/>
      <c r="E355" s="470"/>
      <c r="F355" s="470"/>
      <c r="G355" s="470"/>
      <c r="H355" s="37"/>
      <c r="I355" s="470"/>
    </row>
    <row r="356" spans="1:9" x14ac:dyDescent="0.35">
      <c r="A356" s="16" t="str">
        <f t="shared" si="5"/>
        <v/>
      </c>
      <c r="B356" s="470"/>
      <c r="C356" s="99"/>
      <c r="D356" s="99"/>
      <c r="E356" s="470"/>
      <c r="F356" s="470"/>
      <c r="G356" s="470"/>
      <c r="H356" s="37"/>
      <c r="I356" s="470"/>
    </row>
    <row r="357" spans="1:9" x14ac:dyDescent="0.35">
      <c r="A357" s="16" t="str">
        <f t="shared" si="5"/>
        <v/>
      </c>
      <c r="B357" s="470"/>
      <c r="C357" s="99"/>
      <c r="D357" s="99"/>
      <c r="E357" s="470"/>
      <c r="F357" s="470"/>
      <c r="G357" s="470"/>
      <c r="H357" s="37"/>
      <c r="I357" s="470"/>
    </row>
    <row r="358" spans="1:9" x14ac:dyDescent="0.35">
      <c r="A358" s="16" t="str">
        <f t="shared" si="5"/>
        <v/>
      </c>
      <c r="B358" s="470"/>
      <c r="C358" s="99"/>
      <c r="D358" s="99"/>
      <c r="E358" s="470"/>
      <c r="F358" s="470"/>
      <c r="G358" s="470"/>
      <c r="H358" s="37"/>
      <c r="I358" s="470"/>
    </row>
    <row r="359" spans="1:9" x14ac:dyDescent="0.35">
      <c r="A359" s="16" t="str">
        <f t="shared" si="5"/>
        <v/>
      </c>
      <c r="B359" s="470"/>
      <c r="C359" s="99"/>
      <c r="D359" s="99"/>
      <c r="E359" s="470"/>
      <c r="F359" s="470"/>
      <c r="G359" s="470"/>
      <c r="H359" s="37"/>
      <c r="I359" s="470"/>
    </row>
    <row r="360" spans="1:9" x14ac:dyDescent="0.35">
      <c r="A360" s="16" t="str">
        <f t="shared" si="5"/>
        <v/>
      </c>
      <c r="B360" s="470"/>
      <c r="C360" s="99"/>
      <c r="D360" s="99"/>
      <c r="E360" s="470"/>
      <c r="F360" s="470"/>
      <c r="G360" s="470"/>
      <c r="H360" s="37"/>
      <c r="I360" s="470"/>
    </row>
    <row r="361" spans="1:9" x14ac:dyDescent="0.35">
      <c r="A361" s="16" t="str">
        <f t="shared" si="5"/>
        <v/>
      </c>
      <c r="B361" s="470"/>
      <c r="C361" s="99"/>
      <c r="D361" s="99"/>
      <c r="E361" s="470"/>
      <c r="F361" s="470"/>
      <c r="G361" s="470"/>
      <c r="H361" s="37"/>
      <c r="I361" s="470"/>
    </row>
    <row r="362" spans="1:9" x14ac:dyDescent="0.35">
      <c r="A362" s="16" t="str">
        <f t="shared" si="5"/>
        <v/>
      </c>
      <c r="B362" s="470"/>
      <c r="C362" s="99"/>
      <c r="D362" s="99"/>
      <c r="E362" s="470"/>
      <c r="F362" s="470"/>
      <c r="G362" s="470"/>
      <c r="H362" s="37"/>
      <c r="I362" s="470"/>
    </row>
    <row r="363" spans="1:9" x14ac:dyDescent="0.35">
      <c r="A363" s="16" t="str">
        <f t="shared" si="5"/>
        <v/>
      </c>
      <c r="B363" s="470"/>
      <c r="C363" s="99"/>
      <c r="D363" s="99"/>
      <c r="E363" s="470"/>
      <c r="F363" s="470"/>
      <c r="G363" s="470"/>
      <c r="H363" s="37"/>
      <c r="I363" s="470"/>
    </row>
    <row r="364" spans="1:9" x14ac:dyDescent="0.35">
      <c r="A364" s="16" t="str">
        <f t="shared" si="5"/>
        <v/>
      </c>
      <c r="B364" s="470"/>
      <c r="C364" s="99"/>
      <c r="D364" s="99"/>
      <c r="E364" s="470"/>
      <c r="F364" s="470"/>
      <c r="G364" s="470"/>
      <c r="H364" s="37"/>
      <c r="I364" s="470"/>
    </row>
    <row r="365" spans="1:9" x14ac:dyDescent="0.35">
      <c r="A365" s="16" t="str">
        <f t="shared" si="5"/>
        <v/>
      </c>
      <c r="B365" s="470"/>
      <c r="C365" s="99"/>
      <c r="D365" s="99"/>
      <c r="E365" s="470"/>
      <c r="F365" s="470"/>
      <c r="G365" s="470"/>
      <c r="H365" s="37"/>
      <c r="I365" s="470"/>
    </row>
    <row r="366" spans="1:9" x14ac:dyDescent="0.35">
      <c r="A366" s="16" t="str">
        <f t="shared" si="5"/>
        <v/>
      </c>
      <c r="B366" s="470"/>
      <c r="C366" s="99"/>
      <c r="D366" s="99"/>
      <c r="E366" s="470"/>
      <c r="F366" s="470"/>
      <c r="G366" s="470"/>
      <c r="H366" s="37"/>
      <c r="I366" s="470"/>
    </row>
    <row r="367" spans="1:9" x14ac:dyDescent="0.35">
      <c r="A367" s="16" t="str">
        <f t="shared" si="5"/>
        <v/>
      </c>
      <c r="B367" s="470"/>
      <c r="C367" s="99"/>
      <c r="D367" s="99"/>
      <c r="E367" s="470"/>
      <c r="F367" s="470"/>
      <c r="G367" s="470"/>
      <c r="H367" s="37"/>
      <c r="I367" s="470"/>
    </row>
    <row r="368" spans="1:9" x14ac:dyDescent="0.35">
      <c r="A368" s="16" t="str">
        <f t="shared" si="5"/>
        <v/>
      </c>
      <c r="B368" s="470"/>
      <c r="C368" s="99"/>
      <c r="D368" s="99"/>
      <c r="E368" s="470"/>
      <c r="F368" s="470"/>
      <c r="G368" s="470"/>
      <c r="H368" s="37"/>
      <c r="I368" s="470"/>
    </row>
    <row r="369" spans="1:9" x14ac:dyDescent="0.35">
      <c r="A369" s="16" t="str">
        <f t="shared" si="5"/>
        <v/>
      </c>
      <c r="B369" s="470"/>
      <c r="C369" s="99"/>
      <c r="D369" s="99"/>
      <c r="E369" s="470"/>
      <c r="F369" s="470"/>
      <c r="G369" s="470"/>
      <c r="H369" s="37"/>
      <c r="I369" s="470"/>
    </row>
    <row r="370" spans="1:9" x14ac:dyDescent="0.35">
      <c r="A370" s="16" t="str">
        <f t="shared" si="5"/>
        <v/>
      </c>
      <c r="B370" s="470"/>
      <c r="C370" s="99"/>
      <c r="D370" s="99"/>
      <c r="E370" s="470"/>
      <c r="F370" s="470"/>
      <c r="G370" s="470"/>
      <c r="H370" s="37"/>
      <c r="I370" s="470"/>
    </row>
    <row r="371" spans="1:9" x14ac:dyDescent="0.35">
      <c r="A371" s="16" t="str">
        <f t="shared" si="5"/>
        <v/>
      </c>
      <c r="B371" s="470"/>
      <c r="C371" s="99"/>
      <c r="D371" s="99"/>
      <c r="E371" s="470"/>
      <c r="F371" s="470"/>
      <c r="G371" s="470"/>
      <c r="H371" s="37"/>
      <c r="I371" s="470"/>
    </row>
    <row r="372" spans="1:9" x14ac:dyDescent="0.35">
      <c r="A372" s="16" t="str">
        <f t="shared" si="5"/>
        <v/>
      </c>
      <c r="B372" s="470"/>
      <c r="C372" s="99"/>
      <c r="D372" s="99"/>
      <c r="E372" s="470"/>
      <c r="F372" s="470"/>
      <c r="G372" s="470"/>
      <c r="H372" s="37"/>
      <c r="I372" s="470"/>
    </row>
    <row r="373" spans="1:9" x14ac:dyDescent="0.35">
      <c r="A373" s="16" t="str">
        <f t="shared" si="5"/>
        <v/>
      </c>
      <c r="B373" s="470"/>
      <c r="C373" s="99"/>
      <c r="D373" s="99"/>
      <c r="E373" s="470"/>
      <c r="F373" s="470"/>
      <c r="G373" s="470"/>
      <c r="H373" s="37"/>
      <c r="I373" s="470"/>
    </row>
    <row r="374" spans="1:9" x14ac:dyDescent="0.35">
      <c r="A374" s="16" t="str">
        <f t="shared" si="5"/>
        <v/>
      </c>
      <c r="B374" s="470"/>
      <c r="C374" s="99"/>
      <c r="D374" s="99"/>
      <c r="E374" s="470"/>
      <c r="F374" s="470"/>
      <c r="G374" s="470"/>
      <c r="H374" s="37"/>
      <c r="I374" s="470"/>
    </row>
    <row r="375" spans="1:9" x14ac:dyDescent="0.35">
      <c r="A375" s="16" t="str">
        <f t="shared" si="5"/>
        <v/>
      </c>
      <c r="B375" s="470"/>
      <c r="C375" s="99"/>
      <c r="D375" s="99"/>
      <c r="E375" s="470"/>
      <c r="F375" s="470"/>
      <c r="G375" s="470"/>
      <c r="H375" s="37"/>
      <c r="I375" s="470"/>
    </row>
    <row r="376" spans="1:9" x14ac:dyDescent="0.35">
      <c r="A376" s="16" t="str">
        <f t="shared" si="5"/>
        <v/>
      </c>
      <c r="B376" s="470"/>
      <c r="C376" s="99"/>
      <c r="D376" s="99"/>
      <c r="E376" s="470"/>
      <c r="F376" s="470"/>
      <c r="G376" s="470"/>
      <c r="H376" s="37"/>
      <c r="I376" s="470"/>
    </row>
    <row r="377" spans="1:9" x14ac:dyDescent="0.35">
      <c r="A377" s="16" t="str">
        <f t="shared" si="5"/>
        <v/>
      </c>
      <c r="B377" s="470"/>
      <c r="C377" s="99"/>
      <c r="D377" s="99"/>
      <c r="E377" s="470"/>
      <c r="F377" s="470"/>
      <c r="G377" s="470"/>
      <c r="H377" s="37"/>
      <c r="I377" s="470"/>
    </row>
    <row r="378" spans="1:9" x14ac:dyDescent="0.35">
      <c r="A378" s="16" t="str">
        <f t="shared" si="5"/>
        <v/>
      </c>
      <c r="B378" s="470"/>
      <c r="C378" s="99"/>
      <c r="D378" s="99"/>
      <c r="E378" s="470"/>
      <c r="F378" s="470"/>
      <c r="G378" s="470"/>
      <c r="H378" s="37"/>
      <c r="I378" s="470"/>
    </row>
    <row r="379" spans="1:9" x14ac:dyDescent="0.35">
      <c r="A379" s="16" t="str">
        <f t="shared" si="5"/>
        <v/>
      </c>
      <c r="B379" s="470"/>
      <c r="C379" s="99"/>
      <c r="D379" s="99"/>
      <c r="E379" s="470"/>
      <c r="F379" s="470"/>
      <c r="G379" s="470"/>
      <c r="H379" s="37"/>
      <c r="I379" s="470"/>
    </row>
    <row r="380" spans="1:9" x14ac:dyDescent="0.35">
      <c r="A380" s="16" t="str">
        <f t="shared" si="5"/>
        <v/>
      </c>
      <c r="B380" s="470"/>
      <c r="C380" s="99"/>
      <c r="D380" s="99"/>
      <c r="E380" s="470"/>
      <c r="F380" s="470"/>
      <c r="G380" s="470"/>
      <c r="H380" s="37"/>
      <c r="I380" s="470"/>
    </row>
    <row r="381" spans="1:9" x14ac:dyDescent="0.35">
      <c r="A381" s="16" t="str">
        <f t="shared" si="5"/>
        <v/>
      </c>
      <c r="B381" s="470"/>
      <c r="C381" s="99"/>
      <c r="D381" s="99"/>
      <c r="E381" s="470"/>
      <c r="F381" s="470"/>
      <c r="G381" s="470"/>
      <c r="H381" s="37"/>
      <c r="I381" s="470"/>
    </row>
    <row r="382" spans="1:9" x14ac:dyDescent="0.35">
      <c r="A382" s="16" t="str">
        <f t="shared" si="5"/>
        <v/>
      </c>
      <c r="B382" s="470"/>
      <c r="C382" s="99"/>
      <c r="D382" s="99"/>
      <c r="E382" s="470"/>
      <c r="F382" s="470"/>
      <c r="G382" s="470"/>
      <c r="H382" s="37"/>
      <c r="I382" s="470"/>
    </row>
    <row r="383" spans="1:9" x14ac:dyDescent="0.35">
      <c r="A383" s="16" t="str">
        <f t="shared" si="5"/>
        <v/>
      </c>
      <c r="B383" s="470"/>
      <c r="C383" s="99"/>
      <c r="D383" s="99"/>
      <c r="E383" s="470"/>
      <c r="F383" s="470"/>
      <c r="G383" s="470"/>
      <c r="H383" s="37"/>
      <c r="I383" s="470"/>
    </row>
    <row r="384" spans="1:9" x14ac:dyDescent="0.35">
      <c r="A384" s="16" t="str">
        <f t="shared" si="5"/>
        <v/>
      </c>
      <c r="B384" s="470"/>
      <c r="C384" s="99"/>
      <c r="D384" s="99"/>
      <c r="E384" s="470"/>
      <c r="F384" s="470"/>
      <c r="G384" s="470"/>
      <c r="H384" s="37"/>
      <c r="I384" s="470"/>
    </row>
    <row r="385" spans="1:9" x14ac:dyDescent="0.35">
      <c r="A385" s="16" t="str">
        <f t="shared" si="5"/>
        <v/>
      </c>
      <c r="B385" s="470"/>
      <c r="C385" s="99"/>
      <c r="D385" s="99"/>
      <c r="E385" s="470"/>
      <c r="F385" s="470"/>
      <c r="G385" s="470"/>
      <c r="H385" s="37"/>
      <c r="I385" s="470"/>
    </row>
    <row r="386" spans="1:9" x14ac:dyDescent="0.35">
      <c r="A386" s="16" t="str">
        <f t="shared" si="5"/>
        <v/>
      </c>
      <c r="B386" s="470"/>
      <c r="C386" s="99"/>
      <c r="D386" s="99"/>
      <c r="E386" s="470"/>
      <c r="F386" s="470"/>
      <c r="G386" s="470"/>
      <c r="H386" s="37"/>
      <c r="I386" s="470"/>
    </row>
    <row r="387" spans="1:9" x14ac:dyDescent="0.35">
      <c r="A387" s="16" t="str">
        <f t="shared" si="5"/>
        <v/>
      </c>
      <c r="B387" s="470"/>
      <c r="C387" s="99"/>
      <c r="D387" s="99"/>
      <c r="E387" s="470"/>
      <c r="F387" s="470"/>
      <c r="G387" s="470"/>
      <c r="H387" s="37"/>
      <c r="I387" s="470"/>
    </row>
    <row r="388" spans="1:9" x14ac:dyDescent="0.35">
      <c r="A388" s="16" t="str">
        <f t="shared" si="5"/>
        <v/>
      </c>
      <c r="B388" s="470"/>
      <c r="C388" s="99"/>
      <c r="D388" s="99"/>
      <c r="E388" s="470"/>
      <c r="F388" s="470"/>
      <c r="G388" s="470"/>
      <c r="H388" s="37"/>
      <c r="I388" s="470"/>
    </row>
    <row r="389" spans="1:9" x14ac:dyDescent="0.35">
      <c r="A389" s="16" t="str">
        <f t="shared" si="5"/>
        <v/>
      </c>
      <c r="B389" s="470"/>
      <c r="C389" s="99"/>
      <c r="D389" s="99"/>
      <c r="E389" s="470"/>
      <c r="F389" s="470"/>
      <c r="G389" s="470"/>
      <c r="H389" s="37"/>
      <c r="I389" s="470"/>
    </row>
    <row r="390" spans="1:9" x14ac:dyDescent="0.35">
      <c r="A390" s="16" t="str">
        <f t="shared" si="5"/>
        <v/>
      </c>
      <c r="B390" s="470"/>
      <c r="C390" s="99"/>
      <c r="D390" s="99"/>
      <c r="E390" s="470"/>
      <c r="F390" s="470"/>
      <c r="G390" s="470"/>
      <c r="H390" s="37"/>
      <c r="I390" s="470"/>
    </row>
    <row r="391" spans="1:9" x14ac:dyDescent="0.35">
      <c r="A391" s="16" t="str">
        <f t="shared" si="5"/>
        <v/>
      </c>
      <c r="B391" s="470"/>
      <c r="C391" s="99"/>
      <c r="D391" s="99"/>
      <c r="E391" s="470"/>
      <c r="F391" s="470"/>
      <c r="G391" s="470"/>
      <c r="H391" s="37"/>
      <c r="I391" s="470"/>
    </row>
    <row r="392" spans="1:9" x14ac:dyDescent="0.35">
      <c r="A392" s="16" t="str">
        <f t="shared" si="5"/>
        <v/>
      </c>
      <c r="B392" s="470"/>
      <c r="C392" s="99"/>
      <c r="D392" s="99"/>
      <c r="E392" s="470"/>
      <c r="F392" s="470"/>
      <c r="G392" s="470"/>
      <c r="H392" s="37"/>
      <c r="I392" s="470"/>
    </row>
    <row r="393" spans="1:9" x14ac:dyDescent="0.35">
      <c r="A393" s="16" t="str">
        <f t="shared" si="5"/>
        <v/>
      </c>
      <c r="B393" s="470"/>
      <c r="C393" s="99"/>
      <c r="D393" s="99"/>
      <c r="E393" s="470"/>
      <c r="F393" s="470"/>
      <c r="G393" s="470"/>
      <c r="H393" s="37"/>
      <c r="I393" s="470"/>
    </row>
    <row r="394" spans="1:9" x14ac:dyDescent="0.35">
      <c r="A394" s="16" t="str">
        <f t="shared" si="5"/>
        <v/>
      </c>
      <c r="B394" s="470"/>
      <c r="C394" s="99"/>
      <c r="D394" s="99"/>
      <c r="E394" s="470"/>
      <c r="F394" s="470"/>
      <c r="G394" s="470"/>
      <c r="H394" s="37"/>
      <c r="I394" s="470"/>
    </row>
    <row r="395" spans="1:9" x14ac:dyDescent="0.35">
      <c r="A395" s="16" t="str">
        <f t="shared" si="5"/>
        <v/>
      </c>
      <c r="B395" s="470"/>
      <c r="C395" s="99"/>
      <c r="D395" s="99"/>
      <c r="E395" s="470"/>
      <c r="F395" s="470"/>
      <c r="G395" s="470"/>
      <c r="H395" s="37"/>
      <c r="I395" s="470"/>
    </row>
    <row r="396" spans="1:9" x14ac:dyDescent="0.35">
      <c r="A396" s="16" t="str">
        <f t="shared" ref="A396:A459" si="6">B396&amp;C396&amp;D396</f>
        <v/>
      </c>
      <c r="B396" s="470"/>
      <c r="C396" s="99"/>
      <c r="D396" s="99"/>
      <c r="E396" s="470"/>
      <c r="F396" s="470"/>
      <c r="G396" s="470"/>
      <c r="H396" s="37"/>
      <c r="I396" s="470"/>
    </row>
    <row r="397" spans="1:9" x14ac:dyDescent="0.35">
      <c r="A397" s="16" t="str">
        <f t="shared" si="6"/>
        <v/>
      </c>
      <c r="B397" s="470"/>
      <c r="C397" s="99"/>
      <c r="D397" s="99"/>
      <c r="E397" s="470"/>
      <c r="F397" s="470"/>
      <c r="G397" s="470"/>
      <c r="H397" s="37"/>
      <c r="I397" s="470"/>
    </row>
    <row r="398" spans="1:9" x14ac:dyDescent="0.35">
      <c r="A398" s="16" t="str">
        <f t="shared" si="6"/>
        <v/>
      </c>
      <c r="B398" s="470"/>
      <c r="C398" s="99"/>
      <c r="D398" s="99"/>
      <c r="E398" s="470"/>
      <c r="F398" s="470"/>
      <c r="G398" s="470"/>
      <c r="H398" s="37"/>
      <c r="I398" s="470"/>
    </row>
    <row r="399" spans="1:9" x14ac:dyDescent="0.35">
      <c r="A399" s="16" t="str">
        <f t="shared" si="6"/>
        <v/>
      </c>
      <c r="B399" s="470"/>
      <c r="C399" s="99"/>
      <c r="D399" s="99"/>
      <c r="E399" s="470"/>
      <c r="F399" s="470"/>
      <c r="G399" s="470"/>
      <c r="H399" s="37"/>
      <c r="I399" s="470"/>
    </row>
    <row r="400" spans="1:9" x14ac:dyDescent="0.35">
      <c r="A400" s="16" t="str">
        <f t="shared" si="6"/>
        <v/>
      </c>
      <c r="B400" s="470"/>
      <c r="C400" s="99"/>
      <c r="D400" s="99"/>
      <c r="E400" s="470"/>
      <c r="F400" s="470"/>
      <c r="G400" s="470"/>
      <c r="H400" s="37"/>
      <c r="I400" s="470"/>
    </row>
    <row r="401" spans="1:9" x14ac:dyDescent="0.35">
      <c r="A401" s="16" t="str">
        <f t="shared" si="6"/>
        <v/>
      </c>
      <c r="B401" s="470"/>
      <c r="C401" s="99"/>
      <c r="D401" s="99"/>
      <c r="E401" s="470"/>
      <c r="F401" s="470"/>
      <c r="G401" s="470"/>
      <c r="H401" s="37"/>
      <c r="I401" s="470"/>
    </row>
    <row r="402" spans="1:9" x14ac:dyDescent="0.35">
      <c r="A402" s="16" t="str">
        <f t="shared" si="6"/>
        <v/>
      </c>
      <c r="B402" s="470"/>
      <c r="C402" s="99"/>
      <c r="D402" s="99"/>
      <c r="E402" s="470"/>
      <c r="F402" s="470"/>
      <c r="G402" s="470"/>
      <c r="H402" s="37"/>
      <c r="I402" s="470"/>
    </row>
    <row r="403" spans="1:9" x14ac:dyDescent="0.35">
      <c r="A403" s="16" t="str">
        <f t="shared" si="6"/>
        <v/>
      </c>
      <c r="B403" s="470"/>
      <c r="C403" s="99"/>
      <c r="D403" s="99"/>
      <c r="E403" s="470"/>
      <c r="F403" s="470"/>
      <c r="G403" s="470"/>
      <c r="H403" s="37"/>
      <c r="I403" s="470"/>
    </row>
    <row r="404" spans="1:9" x14ac:dyDescent="0.35">
      <c r="A404" s="16" t="str">
        <f t="shared" si="6"/>
        <v/>
      </c>
      <c r="B404" s="470"/>
      <c r="C404" s="99"/>
      <c r="D404" s="99"/>
      <c r="E404" s="470"/>
      <c r="F404" s="470"/>
      <c r="G404" s="470"/>
      <c r="H404" s="37"/>
      <c r="I404" s="470"/>
    </row>
    <row r="405" spans="1:9" x14ac:dyDescent="0.35">
      <c r="A405" s="16" t="str">
        <f t="shared" si="6"/>
        <v/>
      </c>
      <c r="B405" s="470"/>
      <c r="C405" s="99"/>
      <c r="D405" s="99"/>
      <c r="E405" s="470"/>
      <c r="F405" s="470"/>
      <c r="G405" s="470"/>
      <c r="H405" s="37"/>
      <c r="I405" s="470"/>
    </row>
    <row r="406" spans="1:9" x14ac:dyDescent="0.35">
      <c r="A406" s="16" t="str">
        <f t="shared" si="6"/>
        <v/>
      </c>
      <c r="B406" s="470"/>
      <c r="C406" s="99"/>
      <c r="D406" s="99"/>
      <c r="E406" s="470"/>
      <c r="F406" s="470"/>
      <c r="G406" s="470"/>
      <c r="H406" s="37"/>
      <c r="I406" s="470"/>
    </row>
    <row r="407" spans="1:9" x14ac:dyDescent="0.35">
      <c r="A407" s="16" t="str">
        <f t="shared" si="6"/>
        <v/>
      </c>
      <c r="B407" s="470"/>
      <c r="C407" s="99"/>
      <c r="D407" s="99"/>
      <c r="E407" s="470"/>
      <c r="F407" s="470"/>
      <c r="G407" s="470"/>
      <c r="H407" s="37"/>
      <c r="I407" s="470"/>
    </row>
    <row r="408" spans="1:9" x14ac:dyDescent="0.35">
      <c r="A408" s="16" t="str">
        <f t="shared" si="6"/>
        <v/>
      </c>
      <c r="B408" s="470"/>
      <c r="C408" s="99"/>
      <c r="D408" s="99"/>
      <c r="E408" s="470"/>
      <c r="F408" s="470"/>
      <c r="G408" s="470"/>
      <c r="H408" s="37"/>
      <c r="I408" s="470"/>
    </row>
    <row r="409" spans="1:9" x14ac:dyDescent="0.35">
      <c r="A409" s="16" t="str">
        <f t="shared" si="6"/>
        <v/>
      </c>
      <c r="B409" s="470"/>
      <c r="C409" s="99"/>
      <c r="D409" s="99"/>
      <c r="E409" s="470"/>
      <c r="F409" s="470"/>
      <c r="G409" s="470"/>
      <c r="H409" s="37"/>
      <c r="I409" s="470"/>
    </row>
    <row r="410" spans="1:9" x14ac:dyDescent="0.35">
      <c r="A410" s="16" t="str">
        <f t="shared" si="6"/>
        <v/>
      </c>
      <c r="B410" s="470"/>
      <c r="C410" s="99"/>
      <c r="D410" s="99"/>
      <c r="E410" s="470"/>
      <c r="F410" s="470"/>
      <c r="G410" s="470"/>
      <c r="H410" s="37"/>
      <c r="I410" s="470"/>
    </row>
    <row r="411" spans="1:9" x14ac:dyDescent="0.35">
      <c r="A411" s="16" t="str">
        <f t="shared" si="6"/>
        <v/>
      </c>
      <c r="B411" s="470"/>
      <c r="C411" s="99"/>
      <c r="D411" s="99"/>
      <c r="E411" s="470"/>
      <c r="F411" s="470"/>
      <c r="G411" s="470"/>
      <c r="H411" s="37"/>
      <c r="I411" s="470"/>
    </row>
    <row r="412" spans="1:9" x14ac:dyDescent="0.35">
      <c r="A412" s="16" t="str">
        <f t="shared" si="6"/>
        <v/>
      </c>
      <c r="B412" s="470"/>
      <c r="C412" s="99"/>
      <c r="D412" s="99"/>
      <c r="E412" s="470"/>
      <c r="F412" s="470"/>
      <c r="G412" s="470"/>
      <c r="H412" s="37"/>
      <c r="I412" s="470"/>
    </row>
    <row r="413" spans="1:9" x14ac:dyDescent="0.35">
      <c r="A413" s="16" t="str">
        <f t="shared" si="6"/>
        <v/>
      </c>
      <c r="B413" s="470"/>
      <c r="C413" s="99"/>
      <c r="D413" s="99"/>
      <c r="E413" s="470"/>
      <c r="F413" s="470"/>
      <c r="G413" s="470"/>
      <c r="H413" s="37"/>
      <c r="I413" s="470"/>
    </row>
    <row r="414" spans="1:9" x14ac:dyDescent="0.35">
      <c r="A414" s="16" t="str">
        <f t="shared" si="6"/>
        <v/>
      </c>
      <c r="B414" s="470"/>
      <c r="C414" s="99"/>
      <c r="D414" s="99"/>
      <c r="E414" s="470"/>
      <c r="F414" s="470"/>
      <c r="G414" s="470"/>
      <c r="H414" s="37"/>
      <c r="I414" s="470"/>
    </row>
    <row r="415" spans="1:9" x14ac:dyDescent="0.35">
      <c r="A415" s="16" t="str">
        <f t="shared" si="6"/>
        <v/>
      </c>
      <c r="B415" s="470"/>
      <c r="C415" s="99"/>
      <c r="D415" s="99"/>
      <c r="E415" s="470"/>
      <c r="F415" s="470"/>
      <c r="G415" s="470"/>
      <c r="H415" s="37"/>
      <c r="I415" s="470"/>
    </row>
    <row r="416" spans="1:9" x14ac:dyDescent="0.35">
      <c r="A416" s="16" t="str">
        <f t="shared" si="6"/>
        <v/>
      </c>
      <c r="B416" s="470"/>
      <c r="C416" s="99"/>
      <c r="D416" s="99"/>
      <c r="E416" s="470"/>
      <c r="F416" s="470"/>
      <c r="G416" s="470"/>
      <c r="H416" s="37"/>
      <c r="I416" s="470"/>
    </row>
    <row r="417" spans="1:9" x14ac:dyDescent="0.35">
      <c r="A417" s="16" t="str">
        <f t="shared" si="6"/>
        <v/>
      </c>
      <c r="B417" s="470"/>
      <c r="C417" s="99"/>
      <c r="D417" s="99"/>
      <c r="E417" s="470"/>
      <c r="F417" s="470"/>
      <c r="G417" s="470"/>
      <c r="H417" s="37"/>
      <c r="I417" s="470"/>
    </row>
    <row r="418" spans="1:9" x14ac:dyDescent="0.35">
      <c r="A418" s="16" t="str">
        <f t="shared" si="6"/>
        <v/>
      </c>
      <c r="B418" s="470"/>
      <c r="C418" s="99"/>
      <c r="D418" s="99"/>
      <c r="E418" s="470"/>
      <c r="F418" s="470"/>
      <c r="G418" s="470"/>
      <c r="H418" s="37"/>
      <c r="I418" s="470"/>
    </row>
    <row r="419" spans="1:9" x14ac:dyDescent="0.35">
      <c r="A419" s="16" t="str">
        <f t="shared" si="6"/>
        <v/>
      </c>
      <c r="B419" s="470"/>
      <c r="C419" s="99"/>
      <c r="D419" s="99"/>
      <c r="E419" s="470"/>
      <c r="F419" s="470"/>
      <c r="G419" s="470"/>
      <c r="H419" s="37"/>
      <c r="I419" s="470"/>
    </row>
    <row r="420" spans="1:9" x14ac:dyDescent="0.35">
      <c r="A420" s="16" t="str">
        <f t="shared" si="6"/>
        <v/>
      </c>
      <c r="B420" s="470"/>
      <c r="C420" s="99"/>
      <c r="D420" s="99"/>
      <c r="E420" s="470"/>
      <c r="F420" s="470"/>
      <c r="G420" s="470"/>
      <c r="H420" s="37"/>
      <c r="I420" s="470"/>
    </row>
    <row r="421" spans="1:9" x14ac:dyDescent="0.35">
      <c r="A421" s="16" t="str">
        <f t="shared" si="6"/>
        <v/>
      </c>
      <c r="B421" s="470"/>
      <c r="C421" s="99"/>
      <c r="D421" s="99"/>
      <c r="E421" s="470"/>
      <c r="F421" s="470"/>
      <c r="G421" s="470"/>
      <c r="H421" s="37"/>
      <c r="I421" s="470"/>
    </row>
    <row r="422" spans="1:9" x14ac:dyDescent="0.35">
      <c r="A422" s="16" t="str">
        <f t="shared" si="6"/>
        <v/>
      </c>
      <c r="B422" s="470"/>
      <c r="C422" s="99"/>
      <c r="D422" s="99"/>
      <c r="E422" s="470"/>
      <c r="F422" s="470"/>
      <c r="G422" s="470"/>
      <c r="H422" s="37"/>
      <c r="I422" s="470"/>
    </row>
    <row r="423" spans="1:9" x14ac:dyDescent="0.35">
      <c r="A423" s="16" t="str">
        <f t="shared" si="6"/>
        <v/>
      </c>
      <c r="B423" s="470"/>
      <c r="C423" s="99"/>
      <c r="D423" s="99"/>
      <c r="E423" s="470"/>
      <c r="F423" s="470"/>
      <c r="G423" s="470"/>
      <c r="H423" s="37"/>
      <c r="I423" s="470"/>
    </row>
    <row r="424" spans="1:9" x14ac:dyDescent="0.35">
      <c r="A424" s="16" t="str">
        <f t="shared" si="6"/>
        <v/>
      </c>
      <c r="B424" s="470"/>
      <c r="C424" s="99"/>
      <c r="D424" s="99"/>
      <c r="E424" s="470"/>
      <c r="F424" s="470"/>
      <c r="G424" s="470"/>
      <c r="H424" s="37"/>
      <c r="I424" s="470"/>
    </row>
    <row r="425" spans="1:9" x14ac:dyDescent="0.35">
      <c r="A425" s="16" t="str">
        <f t="shared" si="6"/>
        <v/>
      </c>
      <c r="B425" s="470"/>
      <c r="C425" s="99"/>
      <c r="D425" s="99"/>
      <c r="E425" s="470"/>
      <c r="F425" s="470"/>
      <c r="G425" s="470"/>
      <c r="H425" s="37"/>
      <c r="I425" s="470"/>
    </row>
    <row r="426" spans="1:9" x14ac:dyDescent="0.35">
      <c r="A426" s="16" t="str">
        <f t="shared" si="6"/>
        <v/>
      </c>
      <c r="B426" s="470"/>
      <c r="C426" s="99"/>
      <c r="D426" s="99"/>
      <c r="E426" s="470"/>
      <c r="F426" s="470"/>
      <c r="G426" s="470"/>
      <c r="H426" s="37"/>
      <c r="I426" s="470"/>
    </row>
    <row r="427" spans="1:9" x14ac:dyDescent="0.35">
      <c r="A427" s="16" t="str">
        <f t="shared" si="6"/>
        <v/>
      </c>
      <c r="B427" s="470"/>
      <c r="C427" s="99"/>
      <c r="D427" s="99"/>
      <c r="E427" s="470"/>
      <c r="F427" s="470"/>
      <c r="G427" s="470"/>
      <c r="H427" s="37"/>
      <c r="I427" s="470"/>
    </row>
    <row r="428" spans="1:9" x14ac:dyDescent="0.35">
      <c r="A428" s="16" t="str">
        <f t="shared" si="6"/>
        <v/>
      </c>
      <c r="B428" s="470"/>
      <c r="C428" s="99"/>
      <c r="D428" s="99"/>
      <c r="E428" s="470"/>
      <c r="F428" s="470"/>
      <c r="G428" s="470"/>
      <c r="H428" s="37"/>
      <c r="I428" s="470"/>
    </row>
    <row r="429" spans="1:9" x14ac:dyDescent="0.35">
      <c r="A429" s="16" t="str">
        <f t="shared" si="6"/>
        <v/>
      </c>
      <c r="B429" s="470"/>
      <c r="C429" s="99"/>
      <c r="D429" s="99"/>
      <c r="E429" s="470"/>
      <c r="F429" s="470"/>
      <c r="G429" s="470"/>
      <c r="H429" s="37"/>
      <c r="I429" s="470"/>
    </row>
    <row r="430" spans="1:9" x14ac:dyDescent="0.35">
      <c r="A430" s="16" t="str">
        <f t="shared" si="6"/>
        <v/>
      </c>
      <c r="B430" s="470"/>
      <c r="C430" s="99"/>
      <c r="D430" s="99"/>
      <c r="E430" s="470"/>
      <c r="F430" s="470"/>
      <c r="G430" s="470"/>
      <c r="H430" s="37"/>
      <c r="I430" s="470"/>
    </row>
    <row r="431" spans="1:9" x14ac:dyDescent="0.35">
      <c r="A431" s="16" t="str">
        <f t="shared" si="6"/>
        <v/>
      </c>
      <c r="B431" s="470"/>
      <c r="C431" s="99"/>
      <c r="D431" s="99"/>
      <c r="E431" s="470"/>
      <c r="F431" s="470"/>
      <c r="G431" s="470"/>
      <c r="H431" s="37"/>
      <c r="I431" s="470"/>
    </row>
    <row r="432" spans="1:9" x14ac:dyDescent="0.35">
      <c r="A432" s="16" t="str">
        <f t="shared" si="6"/>
        <v/>
      </c>
      <c r="B432" s="470"/>
      <c r="C432" s="99"/>
      <c r="D432" s="99"/>
      <c r="E432" s="470"/>
      <c r="F432" s="470"/>
      <c r="G432" s="470"/>
      <c r="H432" s="37"/>
      <c r="I432" s="470"/>
    </row>
    <row r="433" spans="1:9" x14ac:dyDescent="0.35">
      <c r="A433" s="16" t="str">
        <f t="shared" si="6"/>
        <v/>
      </c>
      <c r="B433" s="470"/>
      <c r="C433" s="99"/>
      <c r="D433" s="99"/>
      <c r="E433" s="470"/>
      <c r="F433" s="470"/>
      <c r="G433" s="470"/>
      <c r="H433" s="37"/>
      <c r="I433" s="470"/>
    </row>
    <row r="434" spans="1:9" x14ac:dyDescent="0.35">
      <c r="A434" s="16" t="str">
        <f t="shared" si="6"/>
        <v/>
      </c>
      <c r="B434" s="470"/>
      <c r="C434" s="99"/>
      <c r="D434" s="99"/>
      <c r="E434" s="470"/>
      <c r="F434" s="470"/>
      <c r="G434" s="470"/>
      <c r="H434" s="37"/>
      <c r="I434" s="470"/>
    </row>
    <row r="435" spans="1:9" x14ac:dyDescent="0.35">
      <c r="A435" s="16" t="str">
        <f t="shared" si="6"/>
        <v/>
      </c>
      <c r="B435" s="470"/>
      <c r="C435" s="99"/>
      <c r="D435" s="99"/>
      <c r="E435" s="470"/>
      <c r="F435" s="470"/>
      <c r="G435" s="470"/>
      <c r="H435" s="37"/>
      <c r="I435" s="470"/>
    </row>
    <row r="436" spans="1:9" x14ac:dyDescent="0.35">
      <c r="A436" s="16" t="str">
        <f t="shared" si="6"/>
        <v/>
      </c>
      <c r="B436" s="470"/>
      <c r="C436" s="99"/>
      <c r="D436" s="99"/>
      <c r="E436" s="470"/>
      <c r="F436" s="470"/>
      <c r="G436" s="470"/>
      <c r="H436" s="37"/>
      <c r="I436" s="470"/>
    </row>
    <row r="437" spans="1:9" x14ac:dyDescent="0.35">
      <c r="A437" s="16" t="str">
        <f t="shared" si="6"/>
        <v/>
      </c>
      <c r="B437" s="470"/>
      <c r="C437" s="99"/>
      <c r="D437" s="99"/>
      <c r="E437" s="470"/>
      <c r="F437" s="470"/>
      <c r="G437" s="470"/>
      <c r="H437" s="37"/>
      <c r="I437" s="470"/>
    </row>
    <row r="438" spans="1:9" x14ac:dyDescent="0.35">
      <c r="A438" s="16" t="str">
        <f t="shared" si="6"/>
        <v/>
      </c>
      <c r="B438" s="470"/>
      <c r="C438" s="99"/>
      <c r="D438" s="99"/>
      <c r="E438" s="470"/>
      <c r="F438" s="470"/>
      <c r="G438" s="470"/>
      <c r="H438" s="37"/>
      <c r="I438" s="470"/>
    </row>
    <row r="439" spans="1:9" x14ac:dyDescent="0.35">
      <c r="A439" s="16" t="str">
        <f t="shared" si="6"/>
        <v/>
      </c>
      <c r="B439" s="470"/>
      <c r="C439" s="99"/>
      <c r="D439" s="99"/>
      <c r="E439" s="470"/>
      <c r="F439" s="470"/>
      <c r="G439" s="470"/>
      <c r="H439" s="37"/>
      <c r="I439" s="470"/>
    </row>
    <row r="440" spans="1:9" x14ac:dyDescent="0.35">
      <c r="A440" s="16" t="str">
        <f t="shared" si="6"/>
        <v/>
      </c>
      <c r="B440" s="470"/>
      <c r="C440" s="99"/>
      <c r="D440" s="99"/>
      <c r="E440" s="470"/>
      <c r="F440" s="470"/>
      <c r="G440" s="470"/>
      <c r="H440" s="37"/>
      <c r="I440" s="470"/>
    </row>
    <row r="441" spans="1:9" x14ac:dyDescent="0.35">
      <c r="A441" s="16" t="str">
        <f t="shared" si="6"/>
        <v/>
      </c>
      <c r="B441" s="470"/>
      <c r="C441" s="99"/>
      <c r="D441" s="99"/>
      <c r="E441" s="470"/>
      <c r="F441" s="470"/>
      <c r="G441" s="470"/>
      <c r="H441" s="37"/>
      <c r="I441" s="470"/>
    </row>
    <row r="442" spans="1:9" x14ac:dyDescent="0.35">
      <c r="A442" s="16" t="str">
        <f t="shared" si="6"/>
        <v/>
      </c>
      <c r="B442" s="470"/>
      <c r="C442" s="99"/>
      <c r="D442" s="99"/>
      <c r="E442" s="470"/>
      <c r="F442" s="470"/>
      <c r="G442" s="470"/>
      <c r="H442" s="37"/>
      <c r="I442" s="470"/>
    </row>
    <row r="443" spans="1:9" x14ac:dyDescent="0.35">
      <c r="A443" s="16" t="str">
        <f t="shared" si="6"/>
        <v/>
      </c>
      <c r="B443" s="470"/>
      <c r="C443" s="99"/>
      <c r="D443" s="99"/>
      <c r="E443" s="470"/>
      <c r="F443" s="470"/>
      <c r="G443" s="470"/>
      <c r="H443" s="37"/>
      <c r="I443" s="470"/>
    </row>
    <row r="444" spans="1:9" x14ac:dyDescent="0.35">
      <c r="A444" s="16" t="str">
        <f t="shared" si="6"/>
        <v/>
      </c>
      <c r="B444" s="470"/>
      <c r="C444" s="99"/>
      <c r="D444" s="99"/>
      <c r="E444" s="470"/>
      <c r="F444" s="470"/>
      <c r="G444" s="470"/>
      <c r="H444" s="37"/>
      <c r="I444" s="470"/>
    </row>
    <row r="445" spans="1:9" x14ac:dyDescent="0.35">
      <c r="A445" s="16" t="str">
        <f t="shared" si="6"/>
        <v/>
      </c>
      <c r="B445" s="470"/>
      <c r="C445" s="99"/>
      <c r="D445" s="99"/>
      <c r="E445" s="470"/>
      <c r="F445" s="470"/>
      <c r="G445" s="470"/>
      <c r="H445" s="37"/>
      <c r="I445" s="470"/>
    </row>
    <row r="446" spans="1:9" x14ac:dyDescent="0.35">
      <c r="A446" s="16" t="str">
        <f t="shared" si="6"/>
        <v/>
      </c>
      <c r="B446" s="470"/>
      <c r="C446" s="99"/>
      <c r="D446" s="99"/>
      <c r="E446" s="470"/>
      <c r="F446" s="470"/>
      <c r="G446" s="470"/>
      <c r="H446" s="37"/>
      <c r="I446" s="470"/>
    </row>
    <row r="447" spans="1:9" x14ac:dyDescent="0.35">
      <c r="A447" s="16" t="str">
        <f t="shared" si="6"/>
        <v/>
      </c>
      <c r="B447" s="470"/>
      <c r="C447" s="99"/>
      <c r="D447" s="99"/>
      <c r="E447" s="470"/>
      <c r="F447" s="470"/>
      <c r="G447" s="470"/>
      <c r="H447" s="37"/>
      <c r="I447" s="470"/>
    </row>
    <row r="448" spans="1:9" x14ac:dyDescent="0.35">
      <c r="A448" s="16" t="str">
        <f t="shared" si="6"/>
        <v/>
      </c>
      <c r="B448" s="470"/>
      <c r="C448" s="99"/>
      <c r="D448" s="99"/>
      <c r="E448" s="470"/>
      <c r="F448" s="470"/>
      <c r="G448" s="470"/>
      <c r="H448" s="37"/>
      <c r="I448" s="470"/>
    </row>
    <row r="449" spans="1:9" x14ac:dyDescent="0.35">
      <c r="A449" s="16" t="str">
        <f t="shared" si="6"/>
        <v/>
      </c>
      <c r="B449" s="470"/>
      <c r="C449" s="99"/>
      <c r="D449" s="99"/>
      <c r="E449" s="470"/>
      <c r="F449" s="470"/>
      <c r="G449" s="470"/>
      <c r="H449" s="37"/>
      <c r="I449" s="470"/>
    </row>
    <row r="450" spans="1:9" x14ac:dyDescent="0.35">
      <c r="A450" s="16" t="str">
        <f t="shared" si="6"/>
        <v/>
      </c>
      <c r="B450" s="470"/>
      <c r="C450" s="99"/>
      <c r="D450" s="99"/>
      <c r="E450" s="470"/>
      <c r="F450" s="470"/>
      <c r="G450" s="470"/>
      <c r="H450" s="37"/>
      <c r="I450" s="470"/>
    </row>
    <row r="451" spans="1:9" x14ac:dyDescent="0.35">
      <c r="A451" s="16" t="str">
        <f t="shared" si="6"/>
        <v/>
      </c>
      <c r="B451" s="470"/>
      <c r="C451" s="99"/>
      <c r="D451" s="99"/>
      <c r="E451" s="470"/>
      <c r="F451" s="470"/>
      <c r="G451" s="470"/>
      <c r="H451" s="37"/>
      <c r="I451" s="470"/>
    </row>
    <row r="452" spans="1:9" x14ac:dyDescent="0.35">
      <c r="A452" s="16" t="str">
        <f t="shared" si="6"/>
        <v/>
      </c>
      <c r="B452" s="470"/>
      <c r="C452" s="99"/>
      <c r="D452" s="99"/>
      <c r="E452" s="470"/>
      <c r="F452" s="470"/>
      <c r="G452" s="470"/>
      <c r="H452" s="37"/>
      <c r="I452" s="470"/>
    </row>
    <row r="453" spans="1:9" x14ac:dyDescent="0.35">
      <c r="A453" s="16" t="str">
        <f t="shared" si="6"/>
        <v/>
      </c>
      <c r="B453" s="470"/>
      <c r="C453" s="99"/>
      <c r="D453" s="99"/>
      <c r="E453" s="470"/>
      <c r="F453" s="470"/>
      <c r="G453" s="470"/>
      <c r="H453" s="37"/>
      <c r="I453" s="470"/>
    </row>
    <row r="454" spans="1:9" x14ac:dyDescent="0.35">
      <c r="A454" s="16" t="str">
        <f t="shared" si="6"/>
        <v/>
      </c>
      <c r="B454" s="470"/>
      <c r="C454" s="99"/>
      <c r="D454" s="99"/>
      <c r="E454" s="470"/>
      <c r="F454" s="470"/>
      <c r="G454" s="470"/>
      <c r="H454" s="37"/>
      <c r="I454" s="470"/>
    </row>
    <row r="455" spans="1:9" x14ac:dyDescent="0.35">
      <c r="A455" s="16" t="str">
        <f t="shared" si="6"/>
        <v/>
      </c>
      <c r="B455" s="470"/>
      <c r="C455" s="99"/>
      <c r="D455" s="99"/>
      <c r="E455" s="470"/>
      <c r="F455" s="470"/>
      <c r="G455" s="470"/>
      <c r="H455" s="37"/>
      <c r="I455" s="470"/>
    </row>
    <row r="456" spans="1:9" x14ac:dyDescent="0.35">
      <c r="A456" s="16" t="str">
        <f t="shared" si="6"/>
        <v/>
      </c>
      <c r="B456" s="470"/>
      <c r="C456" s="99"/>
      <c r="D456" s="99"/>
      <c r="E456" s="470"/>
      <c r="F456" s="470"/>
      <c r="G456" s="470"/>
      <c r="H456" s="37"/>
      <c r="I456" s="470"/>
    </row>
    <row r="457" spans="1:9" x14ac:dyDescent="0.35">
      <c r="A457" s="16" t="str">
        <f t="shared" si="6"/>
        <v/>
      </c>
      <c r="B457" s="470"/>
      <c r="C457" s="99"/>
      <c r="D457" s="99"/>
      <c r="E457" s="470"/>
      <c r="F457" s="470"/>
      <c r="G457" s="470"/>
      <c r="H457" s="37"/>
      <c r="I457" s="470"/>
    </row>
    <row r="458" spans="1:9" x14ac:dyDescent="0.35">
      <c r="A458" s="16" t="str">
        <f t="shared" si="6"/>
        <v/>
      </c>
      <c r="B458" s="470"/>
      <c r="C458" s="99"/>
      <c r="D458" s="99"/>
      <c r="E458" s="470"/>
      <c r="F458" s="470"/>
      <c r="G458" s="470"/>
      <c r="H458" s="37"/>
      <c r="I458" s="470"/>
    </row>
    <row r="459" spans="1:9" x14ac:dyDescent="0.35">
      <c r="A459" s="16" t="str">
        <f t="shared" si="6"/>
        <v/>
      </c>
      <c r="B459" s="470"/>
      <c r="C459" s="99"/>
      <c r="D459" s="99"/>
      <c r="E459" s="470"/>
      <c r="F459" s="470"/>
      <c r="G459" s="470"/>
      <c r="H459" s="37"/>
      <c r="I459" s="470"/>
    </row>
    <row r="460" spans="1:9" x14ac:dyDescent="0.35">
      <c r="A460" s="16" t="str">
        <f t="shared" ref="A460:A523" si="7">B460&amp;C460&amp;D460</f>
        <v/>
      </c>
      <c r="B460" s="470"/>
      <c r="C460" s="99"/>
      <c r="D460" s="99"/>
      <c r="E460" s="470"/>
      <c r="F460" s="470"/>
      <c r="G460" s="470"/>
      <c r="H460" s="37"/>
      <c r="I460" s="470"/>
    </row>
    <row r="461" spans="1:9" x14ac:dyDescent="0.35">
      <c r="A461" s="16" t="str">
        <f t="shared" si="7"/>
        <v/>
      </c>
      <c r="B461" s="470"/>
      <c r="C461" s="99"/>
      <c r="D461" s="99"/>
      <c r="E461" s="470"/>
      <c r="F461" s="470"/>
      <c r="G461" s="470"/>
      <c r="H461" s="37"/>
      <c r="I461" s="470"/>
    </row>
    <row r="462" spans="1:9" x14ac:dyDescent="0.35">
      <c r="A462" s="16" t="str">
        <f t="shared" si="7"/>
        <v/>
      </c>
      <c r="B462" s="470"/>
      <c r="C462" s="99"/>
      <c r="D462" s="99"/>
      <c r="E462" s="470"/>
      <c r="F462" s="470"/>
      <c r="G462" s="470"/>
      <c r="H462" s="37"/>
      <c r="I462" s="470"/>
    </row>
    <row r="463" spans="1:9" x14ac:dyDescent="0.35">
      <c r="A463" s="16" t="str">
        <f t="shared" si="7"/>
        <v/>
      </c>
      <c r="B463" s="470"/>
      <c r="C463" s="99"/>
      <c r="D463" s="99"/>
      <c r="E463" s="470"/>
      <c r="F463" s="470"/>
      <c r="G463" s="470"/>
      <c r="H463" s="37"/>
      <c r="I463" s="470"/>
    </row>
    <row r="464" spans="1:9" x14ac:dyDescent="0.35">
      <c r="A464" s="16" t="str">
        <f t="shared" si="7"/>
        <v/>
      </c>
      <c r="B464" s="470"/>
      <c r="C464" s="99"/>
      <c r="D464" s="99"/>
      <c r="E464" s="470"/>
      <c r="F464" s="470"/>
      <c r="G464" s="470"/>
      <c r="H464" s="37"/>
      <c r="I464" s="470"/>
    </row>
    <row r="465" spans="1:9" x14ac:dyDescent="0.35">
      <c r="A465" s="16" t="str">
        <f t="shared" si="7"/>
        <v/>
      </c>
      <c r="B465" s="470"/>
      <c r="C465" s="99"/>
      <c r="D465" s="99"/>
      <c r="E465" s="470"/>
      <c r="F465" s="470"/>
      <c r="G465" s="470"/>
      <c r="H465" s="37"/>
      <c r="I465" s="470"/>
    </row>
    <row r="466" spans="1:9" x14ac:dyDescent="0.35">
      <c r="A466" s="16" t="str">
        <f t="shared" si="7"/>
        <v/>
      </c>
      <c r="B466" s="470"/>
      <c r="C466" s="99"/>
      <c r="D466" s="99"/>
      <c r="E466" s="470"/>
      <c r="F466" s="470"/>
      <c r="G466" s="470"/>
      <c r="H466" s="37"/>
      <c r="I466" s="470"/>
    </row>
    <row r="467" spans="1:9" x14ac:dyDescent="0.35">
      <c r="A467" s="16" t="str">
        <f t="shared" si="7"/>
        <v/>
      </c>
      <c r="B467" s="470"/>
      <c r="C467" s="99"/>
      <c r="D467" s="99"/>
      <c r="E467" s="470"/>
      <c r="F467" s="470"/>
      <c r="G467" s="470"/>
      <c r="H467" s="37"/>
      <c r="I467" s="470"/>
    </row>
    <row r="468" spans="1:9" x14ac:dyDescent="0.35">
      <c r="A468" s="16" t="str">
        <f t="shared" si="7"/>
        <v/>
      </c>
      <c r="B468" s="470"/>
      <c r="C468" s="99"/>
      <c r="D468" s="99"/>
      <c r="E468" s="470"/>
      <c r="F468" s="470"/>
      <c r="G468" s="470"/>
      <c r="H468" s="37"/>
      <c r="I468" s="470"/>
    </row>
    <row r="469" spans="1:9" x14ac:dyDescent="0.35">
      <c r="A469" s="16" t="str">
        <f t="shared" si="7"/>
        <v/>
      </c>
      <c r="B469" s="470"/>
      <c r="C469" s="99"/>
      <c r="D469" s="99"/>
      <c r="E469" s="470"/>
      <c r="F469" s="470"/>
      <c r="G469" s="470"/>
      <c r="H469" s="37"/>
      <c r="I469" s="470"/>
    </row>
    <row r="470" spans="1:9" x14ac:dyDescent="0.35">
      <c r="A470" s="16" t="str">
        <f t="shared" si="7"/>
        <v/>
      </c>
      <c r="B470" s="470"/>
      <c r="C470" s="99"/>
      <c r="D470" s="99"/>
      <c r="E470" s="470"/>
      <c r="F470" s="470"/>
      <c r="G470" s="470"/>
      <c r="H470" s="37"/>
      <c r="I470" s="470"/>
    </row>
    <row r="471" spans="1:9" x14ac:dyDescent="0.35">
      <c r="A471" s="16" t="str">
        <f t="shared" si="7"/>
        <v/>
      </c>
      <c r="B471" s="470"/>
      <c r="C471" s="99"/>
      <c r="D471" s="99"/>
      <c r="E471" s="470"/>
      <c r="F471" s="470"/>
      <c r="G471" s="470"/>
      <c r="H471" s="37"/>
      <c r="I471" s="470"/>
    </row>
    <row r="472" spans="1:9" x14ac:dyDescent="0.35">
      <c r="A472" s="16" t="str">
        <f t="shared" si="7"/>
        <v/>
      </c>
      <c r="B472" s="470"/>
      <c r="C472" s="99"/>
      <c r="D472" s="99"/>
      <c r="E472" s="470"/>
      <c r="F472" s="470"/>
      <c r="G472" s="470"/>
      <c r="H472" s="37"/>
      <c r="I472" s="470"/>
    </row>
    <row r="473" spans="1:9" x14ac:dyDescent="0.35">
      <c r="A473" s="16" t="str">
        <f t="shared" si="7"/>
        <v/>
      </c>
      <c r="B473" s="470"/>
      <c r="C473" s="99"/>
      <c r="D473" s="99"/>
      <c r="E473" s="470"/>
      <c r="F473" s="470"/>
      <c r="G473" s="470"/>
      <c r="H473" s="37"/>
      <c r="I473" s="470"/>
    </row>
    <row r="474" spans="1:9" x14ac:dyDescent="0.35">
      <c r="A474" s="16" t="str">
        <f t="shared" si="7"/>
        <v/>
      </c>
      <c r="B474" s="470"/>
      <c r="C474" s="99"/>
      <c r="D474" s="99"/>
      <c r="E474" s="470"/>
      <c r="F474" s="470"/>
      <c r="G474" s="470"/>
      <c r="H474" s="37"/>
      <c r="I474" s="470"/>
    </row>
    <row r="475" spans="1:9" x14ac:dyDescent="0.35">
      <c r="A475" s="16" t="str">
        <f t="shared" si="7"/>
        <v/>
      </c>
      <c r="B475" s="470"/>
      <c r="C475" s="99"/>
      <c r="D475" s="99"/>
      <c r="E475" s="470"/>
      <c r="F475" s="470"/>
      <c r="G475" s="470"/>
      <c r="H475" s="37"/>
      <c r="I475" s="470"/>
    </row>
    <row r="476" spans="1:9" x14ac:dyDescent="0.35">
      <c r="A476" s="16" t="str">
        <f t="shared" si="7"/>
        <v/>
      </c>
      <c r="B476" s="470"/>
      <c r="C476" s="99"/>
      <c r="D476" s="99"/>
      <c r="E476" s="470"/>
      <c r="F476" s="470"/>
      <c r="G476" s="470"/>
      <c r="H476" s="37"/>
      <c r="I476" s="470"/>
    </row>
    <row r="477" spans="1:9" x14ac:dyDescent="0.35">
      <c r="A477" s="16" t="str">
        <f t="shared" si="7"/>
        <v/>
      </c>
      <c r="B477" s="470"/>
      <c r="C477" s="99"/>
      <c r="D477" s="99"/>
      <c r="E477" s="470"/>
      <c r="F477" s="470"/>
      <c r="G477" s="470"/>
      <c r="H477" s="37"/>
      <c r="I477" s="470"/>
    </row>
    <row r="478" spans="1:9" x14ac:dyDescent="0.35">
      <c r="A478" s="16" t="str">
        <f t="shared" si="7"/>
        <v/>
      </c>
      <c r="B478" s="470"/>
      <c r="C478" s="99"/>
      <c r="D478" s="99"/>
      <c r="E478" s="470"/>
      <c r="F478" s="470"/>
      <c r="G478" s="470"/>
      <c r="H478" s="37"/>
      <c r="I478" s="470"/>
    </row>
    <row r="479" spans="1:9" x14ac:dyDescent="0.35">
      <c r="A479" s="16" t="str">
        <f t="shared" si="7"/>
        <v/>
      </c>
      <c r="B479" s="470"/>
      <c r="C479" s="99"/>
      <c r="D479" s="99"/>
      <c r="E479" s="470"/>
      <c r="F479" s="470"/>
      <c r="G479" s="470"/>
      <c r="H479" s="37"/>
      <c r="I479" s="470"/>
    </row>
    <row r="480" spans="1:9" x14ac:dyDescent="0.35">
      <c r="A480" s="16" t="str">
        <f t="shared" si="7"/>
        <v/>
      </c>
      <c r="B480" s="470"/>
      <c r="C480" s="99"/>
      <c r="D480" s="99"/>
      <c r="E480" s="470"/>
      <c r="F480" s="470"/>
      <c r="G480" s="470"/>
      <c r="H480" s="37"/>
      <c r="I480" s="470"/>
    </row>
    <row r="481" spans="1:9" x14ac:dyDescent="0.35">
      <c r="A481" s="16" t="str">
        <f t="shared" si="7"/>
        <v/>
      </c>
      <c r="B481" s="470"/>
      <c r="C481" s="99"/>
      <c r="D481" s="99"/>
      <c r="E481" s="470"/>
      <c r="F481" s="470"/>
      <c r="G481" s="470"/>
      <c r="H481" s="37"/>
      <c r="I481" s="470"/>
    </row>
    <row r="482" spans="1:9" x14ac:dyDescent="0.35">
      <c r="A482" s="16" t="str">
        <f t="shared" si="7"/>
        <v/>
      </c>
      <c r="B482" s="470"/>
      <c r="C482" s="99"/>
      <c r="D482" s="99"/>
      <c r="E482" s="470"/>
      <c r="F482" s="470"/>
      <c r="G482" s="470"/>
      <c r="H482" s="37"/>
      <c r="I482" s="470"/>
    </row>
    <row r="483" spans="1:9" x14ac:dyDescent="0.35">
      <c r="A483" s="16" t="str">
        <f t="shared" si="7"/>
        <v/>
      </c>
      <c r="B483" s="470"/>
      <c r="C483" s="99"/>
      <c r="D483" s="99"/>
      <c r="E483" s="470"/>
      <c r="F483" s="470"/>
      <c r="G483" s="470"/>
      <c r="H483" s="37"/>
      <c r="I483" s="470"/>
    </row>
    <row r="484" spans="1:9" x14ac:dyDescent="0.35">
      <c r="A484" s="16" t="str">
        <f t="shared" si="7"/>
        <v/>
      </c>
      <c r="B484" s="470"/>
      <c r="C484" s="99"/>
      <c r="D484" s="99"/>
      <c r="E484" s="470"/>
      <c r="F484" s="470"/>
      <c r="G484" s="470"/>
      <c r="H484" s="37"/>
      <c r="I484" s="470"/>
    </row>
    <row r="485" spans="1:9" x14ac:dyDescent="0.35">
      <c r="A485" s="16" t="str">
        <f t="shared" si="7"/>
        <v/>
      </c>
      <c r="B485" s="470"/>
      <c r="C485" s="99"/>
      <c r="D485" s="99"/>
      <c r="E485" s="470"/>
      <c r="F485" s="470"/>
      <c r="G485" s="470"/>
      <c r="H485" s="37"/>
      <c r="I485" s="470"/>
    </row>
    <row r="486" spans="1:9" x14ac:dyDescent="0.35">
      <c r="A486" s="16" t="str">
        <f t="shared" si="7"/>
        <v/>
      </c>
      <c r="B486" s="470"/>
      <c r="C486" s="99"/>
      <c r="D486" s="99"/>
      <c r="E486" s="470"/>
      <c r="F486" s="470"/>
      <c r="G486" s="470"/>
      <c r="H486" s="37"/>
      <c r="I486" s="470"/>
    </row>
    <row r="487" spans="1:9" x14ac:dyDescent="0.35">
      <c r="A487" s="16" t="str">
        <f t="shared" si="7"/>
        <v/>
      </c>
      <c r="B487" s="470"/>
      <c r="C487" s="99"/>
      <c r="D487" s="99"/>
      <c r="E487" s="470"/>
      <c r="F487" s="470"/>
      <c r="G487" s="470"/>
      <c r="H487" s="37"/>
      <c r="I487" s="470"/>
    </row>
    <row r="488" spans="1:9" x14ac:dyDescent="0.35">
      <c r="A488" s="16" t="str">
        <f t="shared" si="7"/>
        <v/>
      </c>
      <c r="B488" s="470"/>
      <c r="C488" s="99"/>
      <c r="D488" s="99"/>
      <c r="E488" s="470"/>
      <c r="F488" s="470"/>
      <c r="G488" s="470"/>
      <c r="H488" s="37"/>
      <c r="I488" s="470"/>
    </row>
    <row r="489" spans="1:9" x14ac:dyDescent="0.35">
      <c r="A489" s="16" t="str">
        <f t="shared" si="7"/>
        <v/>
      </c>
      <c r="B489" s="470"/>
      <c r="C489" s="99"/>
      <c r="D489" s="99"/>
      <c r="E489" s="470"/>
      <c r="F489" s="470"/>
      <c r="G489" s="470"/>
      <c r="H489" s="37"/>
      <c r="I489" s="470"/>
    </row>
    <row r="490" spans="1:9" x14ac:dyDescent="0.35">
      <c r="A490" s="16" t="str">
        <f t="shared" si="7"/>
        <v/>
      </c>
      <c r="B490" s="470"/>
      <c r="C490" s="99"/>
      <c r="D490" s="99"/>
      <c r="E490" s="470"/>
      <c r="F490" s="470"/>
      <c r="G490" s="470"/>
      <c r="H490" s="37"/>
      <c r="I490" s="470"/>
    </row>
    <row r="491" spans="1:9" x14ac:dyDescent="0.35">
      <c r="A491" s="16" t="str">
        <f t="shared" si="7"/>
        <v/>
      </c>
      <c r="B491" s="470"/>
      <c r="C491" s="99"/>
      <c r="D491" s="99"/>
      <c r="E491" s="470"/>
      <c r="F491" s="470"/>
      <c r="G491" s="470"/>
      <c r="H491" s="37"/>
      <c r="I491" s="470"/>
    </row>
    <row r="492" spans="1:9" x14ac:dyDescent="0.35">
      <c r="A492" s="16" t="str">
        <f t="shared" si="7"/>
        <v/>
      </c>
      <c r="B492" s="470"/>
      <c r="C492" s="99"/>
      <c r="D492" s="99"/>
      <c r="E492" s="470"/>
      <c r="F492" s="470"/>
      <c r="G492" s="470"/>
      <c r="H492" s="37"/>
      <c r="I492" s="470"/>
    </row>
    <row r="493" spans="1:9" x14ac:dyDescent="0.35">
      <c r="A493" s="16" t="str">
        <f t="shared" si="7"/>
        <v/>
      </c>
      <c r="B493" s="470"/>
      <c r="C493" s="99"/>
      <c r="D493" s="99"/>
      <c r="E493" s="470"/>
      <c r="F493" s="470"/>
      <c r="G493" s="470"/>
      <c r="H493" s="37"/>
      <c r="I493" s="470"/>
    </row>
    <row r="494" spans="1:9" x14ac:dyDescent="0.35">
      <c r="A494" s="16" t="str">
        <f t="shared" si="7"/>
        <v/>
      </c>
      <c r="B494" s="470"/>
      <c r="C494" s="99"/>
      <c r="D494" s="99"/>
      <c r="E494" s="470"/>
      <c r="F494" s="470"/>
      <c r="G494" s="470"/>
      <c r="H494" s="37"/>
      <c r="I494" s="470"/>
    </row>
    <row r="495" spans="1:9" x14ac:dyDescent="0.35">
      <c r="A495" s="16" t="str">
        <f t="shared" si="7"/>
        <v/>
      </c>
      <c r="B495" s="470"/>
      <c r="C495" s="99"/>
      <c r="D495" s="99"/>
      <c r="E495" s="470"/>
      <c r="F495" s="470"/>
      <c r="G495" s="470"/>
      <c r="H495" s="37"/>
      <c r="I495" s="470"/>
    </row>
    <row r="496" spans="1:9" x14ac:dyDescent="0.35">
      <c r="A496" s="16" t="str">
        <f t="shared" si="7"/>
        <v/>
      </c>
      <c r="B496" s="470"/>
      <c r="C496" s="99"/>
      <c r="D496" s="99"/>
      <c r="E496" s="470"/>
      <c r="F496" s="470"/>
      <c r="G496" s="470"/>
      <c r="H496" s="37"/>
      <c r="I496" s="470"/>
    </row>
    <row r="497" spans="1:9" x14ac:dyDescent="0.35">
      <c r="A497" s="16" t="str">
        <f t="shared" si="7"/>
        <v/>
      </c>
      <c r="B497" s="470"/>
      <c r="C497" s="99"/>
      <c r="D497" s="99"/>
      <c r="E497" s="470"/>
      <c r="F497" s="470"/>
      <c r="G497" s="470"/>
      <c r="H497" s="37"/>
      <c r="I497" s="470"/>
    </row>
    <row r="498" spans="1:9" x14ac:dyDescent="0.35">
      <c r="A498" s="16" t="str">
        <f t="shared" si="7"/>
        <v/>
      </c>
      <c r="B498" s="470"/>
      <c r="C498" s="99"/>
      <c r="D498" s="99"/>
      <c r="E498" s="470"/>
      <c r="F498" s="470"/>
      <c r="G498" s="470"/>
      <c r="H498" s="37"/>
      <c r="I498" s="470"/>
    </row>
    <row r="499" spans="1:9" x14ac:dyDescent="0.35">
      <c r="A499" s="16" t="str">
        <f t="shared" si="7"/>
        <v/>
      </c>
      <c r="B499" s="470"/>
      <c r="C499" s="99"/>
      <c r="D499" s="99"/>
      <c r="E499" s="470"/>
      <c r="F499" s="470"/>
      <c r="G499" s="470"/>
      <c r="H499" s="37"/>
      <c r="I499" s="470"/>
    </row>
    <row r="500" spans="1:9" x14ac:dyDescent="0.35">
      <c r="A500" s="16" t="str">
        <f t="shared" si="7"/>
        <v/>
      </c>
      <c r="B500" s="470"/>
      <c r="C500" s="99"/>
      <c r="D500" s="99"/>
      <c r="E500" s="470"/>
      <c r="F500" s="470"/>
      <c r="G500" s="470"/>
      <c r="H500" s="37"/>
      <c r="I500" s="470"/>
    </row>
    <row r="501" spans="1:9" x14ac:dyDescent="0.35">
      <c r="A501" s="16" t="str">
        <f t="shared" si="7"/>
        <v/>
      </c>
      <c r="B501" s="470"/>
      <c r="C501" s="99"/>
      <c r="D501" s="99"/>
      <c r="E501" s="470"/>
      <c r="F501" s="470"/>
      <c r="G501" s="470"/>
      <c r="H501" s="37"/>
      <c r="I501" s="470"/>
    </row>
    <row r="502" spans="1:9" x14ac:dyDescent="0.35">
      <c r="A502" s="16" t="str">
        <f t="shared" si="7"/>
        <v/>
      </c>
      <c r="B502" s="470"/>
      <c r="C502" s="99"/>
      <c r="D502" s="99"/>
      <c r="E502" s="470"/>
      <c r="F502" s="470"/>
      <c r="G502" s="470"/>
      <c r="H502" s="37"/>
      <c r="I502" s="470"/>
    </row>
    <row r="503" spans="1:9" x14ac:dyDescent="0.35">
      <c r="A503" s="16" t="str">
        <f t="shared" si="7"/>
        <v/>
      </c>
      <c r="B503" s="470"/>
      <c r="C503" s="99"/>
      <c r="D503" s="99"/>
      <c r="E503" s="470"/>
      <c r="F503" s="470"/>
      <c r="G503" s="470"/>
      <c r="H503" s="37"/>
      <c r="I503" s="470"/>
    </row>
    <row r="504" spans="1:9" x14ac:dyDescent="0.35">
      <c r="A504" s="16" t="str">
        <f t="shared" si="7"/>
        <v/>
      </c>
      <c r="B504" s="470"/>
      <c r="C504" s="99"/>
      <c r="D504" s="99"/>
      <c r="E504" s="470"/>
      <c r="F504" s="470"/>
      <c r="G504" s="470"/>
      <c r="H504" s="37"/>
      <c r="I504" s="470"/>
    </row>
    <row r="505" spans="1:9" x14ac:dyDescent="0.35">
      <c r="A505" s="16" t="str">
        <f t="shared" si="7"/>
        <v/>
      </c>
      <c r="B505" s="470"/>
      <c r="C505" s="99"/>
      <c r="D505" s="99"/>
      <c r="E505" s="470"/>
      <c r="F505" s="470"/>
      <c r="G505" s="470"/>
      <c r="H505" s="37"/>
      <c r="I505" s="470"/>
    </row>
    <row r="506" spans="1:9" x14ac:dyDescent="0.35">
      <c r="A506" s="16" t="str">
        <f t="shared" si="7"/>
        <v/>
      </c>
      <c r="B506" s="470"/>
      <c r="C506" s="99"/>
      <c r="D506" s="99"/>
      <c r="E506" s="470"/>
      <c r="F506" s="470"/>
      <c r="G506" s="470"/>
      <c r="H506" s="37"/>
      <c r="I506" s="470"/>
    </row>
    <row r="507" spans="1:9" x14ac:dyDescent="0.35">
      <c r="A507" s="16" t="str">
        <f t="shared" si="7"/>
        <v/>
      </c>
      <c r="B507" s="470"/>
      <c r="C507" s="99"/>
      <c r="D507" s="99"/>
      <c r="E507" s="470"/>
      <c r="F507" s="470"/>
      <c r="G507" s="470"/>
      <c r="H507" s="37"/>
      <c r="I507" s="470"/>
    </row>
    <row r="508" spans="1:9" x14ac:dyDescent="0.35">
      <c r="A508" s="16" t="str">
        <f t="shared" si="7"/>
        <v/>
      </c>
      <c r="B508" s="470"/>
      <c r="C508" s="99"/>
      <c r="D508" s="99"/>
      <c r="E508" s="470"/>
      <c r="F508" s="470"/>
      <c r="G508" s="470"/>
      <c r="H508" s="37"/>
      <c r="I508" s="470"/>
    </row>
    <row r="509" spans="1:9" x14ac:dyDescent="0.35">
      <c r="A509" s="16" t="str">
        <f t="shared" si="7"/>
        <v/>
      </c>
      <c r="B509" s="470"/>
      <c r="C509" s="99"/>
      <c r="D509" s="99"/>
      <c r="E509" s="470"/>
      <c r="F509" s="470"/>
      <c r="G509" s="470"/>
      <c r="H509" s="37"/>
      <c r="I509" s="470"/>
    </row>
    <row r="510" spans="1:9" x14ac:dyDescent="0.35">
      <c r="A510" s="16" t="str">
        <f t="shared" si="7"/>
        <v/>
      </c>
      <c r="B510" s="470"/>
      <c r="C510" s="99"/>
      <c r="D510" s="99"/>
      <c r="E510" s="470"/>
      <c r="F510" s="470"/>
      <c r="G510" s="470"/>
      <c r="H510" s="37"/>
      <c r="I510" s="470"/>
    </row>
    <row r="511" spans="1:9" x14ac:dyDescent="0.35">
      <c r="A511" s="16" t="str">
        <f t="shared" si="7"/>
        <v/>
      </c>
      <c r="B511" s="470"/>
      <c r="C511" s="99"/>
      <c r="D511" s="99"/>
      <c r="E511" s="470"/>
      <c r="F511" s="470"/>
      <c r="G511" s="470"/>
      <c r="H511" s="37"/>
      <c r="I511" s="470"/>
    </row>
    <row r="512" spans="1:9" x14ac:dyDescent="0.35">
      <c r="A512" s="16" t="str">
        <f t="shared" si="7"/>
        <v/>
      </c>
      <c r="B512" s="470"/>
      <c r="C512" s="99"/>
      <c r="D512" s="99"/>
      <c r="E512" s="470"/>
      <c r="F512" s="470"/>
      <c r="G512" s="470"/>
      <c r="H512" s="37"/>
      <c r="I512" s="470"/>
    </row>
    <row r="513" spans="1:9" x14ac:dyDescent="0.35">
      <c r="A513" s="16" t="str">
        <f t="shared" si="7"/>
        <v/>
      </c>
      <c r="B513" s="470"/>
      <c r="C513" s="99"/>
      <c r="D513" s="99"/>
      <c r="E513" s="470"/>
      <c r="F513" s="470"/>
      <c r="G513" s="470"/>
      <c r="H513" s="37"/>
      <c r="I513" s="470"/>
    </row>
    <row r="514" spans="1:9" x14ac:dyDescent="0.35">
      <c r="A514" s="16" t="str">
        <f t="shared" si="7"/>
        <v/>
      </c>
      <c r="B514" s="470"/>
      <c r="C514" s="99"/>
      <c r="D514" s="99"/>
      <c r="E514" s="470"/>
      <c r="F514" s="470"/>
      <c r="G514" s="470"/>
      <c r="H514" s="37"/>
      <c r="I514" s="470"/>
    </row>
    <row r="515" spans="1:9" x14ac:dyDescent="0.35">
      <c r="A515" s="16" t="str">
        <f t="shared" si="7"/>
        <v/>
      </c>
      <c r="B515" s="470"/>
      <c r="C515" s="99"/>
      <c r="D515" s="99"/>
      <c r="E515" s="470"/>
      <c r="F515" s="470"/>
      <c r="G515" s="470"/>
      <c r="H515" s="37"/>
      <c r="I515" s="470"/>
    </row>
    <row r="516" spans="1:9" x14ac:dyDescent="0.35">
      <c r="A516" s="16" t="str">
        <f t="shared" si="7"/>
        <v/>
      </c>
      <c r="B516" s="470"/>
      <c r="C516" s="99"/>
      <c r="D516" s="99"/>
      <c r="E516" s="470"/>
      <c r="F516" s="470"/>
      <c r="G516" s="470"/>
      <c r="H516" s="37"/>
      <c r="I516" s="470"/>
    </row>
    <row r="517" spans="1:9" x14ac:dyDescent="0.35">
      <c r="A517" s="16" t="str">
        <f t="shared" si="7"/>
        <v/>
      </c>
      <c r="B517" s="470"/>
      <c r="C517" s="99"/>
      <c r="D517" s="99"/>
      <c r="E517" s="470"/>
      <c r="F517" s="470"/>
      <c r="G517" s="470"/>
      <c r="H517" s="37"/>
      <c r="I517" s="470"/>
    </row>
    <row r="518" spans="1:9" x14ac:dyDescent="0.35">
      <c r="A518" s="16" t="str">
        <f t="shared" si="7"/>
        <v/>
      </c>
      <c r="B518" s="470"/>
      <c r="C518" s="99"/>
      <c r="D518" s="99"/>
      <c r="E518" s="470"/>
      <c r="F518" s="470"/>
      <c r="G518" s="470"/>
      <c r="H518" s="37"/>
      <c r="I518" s="470"/>
    </row>
    <row r="519" spans="1:9" x14ac:dyDescent="0.35">
      <c r="A519" s="16" t="str">
        <f t="shared" si="7"/>
        <v/>
      </c>
      <c r="B519" s="470"/>
      <c r="C519" s="99"/>
      <c r="D519" s="99"/>
      <c r="E519" s="470"/>
      <c r="F519" s="470"/>
      <c r="G519" s="470"/>
      <c r="H519" s="37"/>
      <c r="I519" s="470"/>
    </row>
    <row r="520" spans="1:9" x14ac:dyDescent="0.35">
      <c r="A520" s="16" t="str">
        <f t="shared" si="7"/>
        <v/>
      </c>
      <c r="B520" s="470"/>
      <c r="C520" s="99"/>
      <c r="D520" s="99"/>
      <c r="E520" s="470"/>
      <c r="F520" s="470"/>
      <c r="G520" s="470"/>
      <c r="H520" s="37"/>
      <c r="I520" s="470"/>
    </row>
    <row r="521" spans="1:9" x14ac:dyDescent="0.35">
      <c r="A521" s="16" t="str">
        <f t="shared" si="7"/>
        <v/>
      </c>
      <c r="B521" s="470"/>
      <c r="C521" s="99"/>
      <c r="D521" s="99"/>
      <c r="E521" s="470"/>
      <c r="F521" s="470"/>
      <c r="G521" s="470"/>
      <c r="H521" s="37"/>
      <c r="I521" s="470"/>
    </row>
    <row r="522" spans="1:9" x14ac:dyDescent="0.35">
      <c r="A522" s="16" t="str">
        <f t="shared" si="7"/>
        <v/>
      </c>
      <c r="B522" s="470"/>
      <c r="C522" s="99"/>
      <c r="D522" s="99"/>
      <c r="E522" s="470"/>
      <c r="F522" s="470"/>
      <c r="G522" s="470"/>
      <c r="H522" s="37"/>
      <c r="I522" s="470"/>
    </row>
    <row r="523" spans="1:9" x14ac:dyDescent="0.35">
      <c r="A523" s="16" t="str">
        <f t="shared" si="7"/>
        <v/>
      </c>
      <c r="B523" s="470"/>
      <c r="C523" s="99"/>
      <c r="D523" s="99"/>
      <c r="E523" s="470"/>
      <c r="F523" s="470"/>
      <c r="G523" s="470"/>
      <c r="H523" s="37"/>
      <c r="I523" s="470"/>
    </row>
    <row r="524" spans="1:9" x14ac:dyDescent="0.35">
      <c r="A524" s="16" t="str">
        <f t="shared" ref="A524:A587" si="8">B524&amp;C524&amp;D524</f>
        <v/>
      </c>
      <c r="B524" s="470"/>
      <c r="C524" s="99"/>
      <c r="D524" s="99"/>
      <c r="E524" s="470"/>
      <c r="F524" s="470"/>
      <c r="G524" s="470"/>
      <c r="H524" s="37"/>
      <c r="I524" s="470"/>
    </row>
    <row r="525" spans="1:9" x14ac:dyDescent="0.35">
      <c r="A525" s="16" t="str">
        <f t="shared" si="8"/>
        <v/>
      </c>
      <c r="B525" s="470"/>
      <c r="C525" s="99"/>
      <c r="D525" s="99"/>
      <c r="E525" s="470"/>
      <c r="F525" s="470"/>
      <c r="G525" s="470"/>
      <c r="H525" s="37"/>
      <c r="I525" s="470"/>
    </row>
    <row r="526" spans="1:9" x14ac:dyDescent="0.35">
      <c r="A526" s="16" t="str">
        <f t="shared" si="8"/>
        <v/>
      </c>
      <c r="B526" s="470"/>
      <c r="C526" s="99"/>
      <c r="D526" s="99"/>
      <c r="E526" s="470"/>
      <c r="F526" s="470"/>
      <c r="G526" s="470"/>
      <c r="H526" s="37"/>
      <c r="I526" s="470"/>
    </row>
    <row r="527" spans="1:9" x14ac:dyDescent="0.35">
      <c r="A527" s="16" t="str">
        <f t="shared" si="8"/>
        <v/>
      </c>
      <c r="B527" s="470"/>
      <c r="C527" s="99"/>
      <c r="D527" s="99"/>
      <c r="E527" s="470"/>
      <c r="F527" s="470"/>
      <c r="G527" s="470"/>
      <c r="H527" s="37"/>
      <c r="I527" s="470"/>
    </row>
    <row r="528" spans="1:9" x14ac:dyDescent="0.35">
      <c r="A528" s="16" t="str">
        <f t="shared" si="8"/>
        <v/>
      </c>
      <c r="B528" s="470"/>
      <c r="C528" s="99"/>
      <c r="D528" s="99"/>
      <c r="E528" s="470"/>
      <c r="F528" s="470"/>
      <c r="G528" s="470"/>
      <c r="H528" s="37"/>
      <c r="I528" s="470"/>
    </row>
    <row r="529" spans="1:9" x14ac:dyDescent="0.35">
      <c r="A529" s="16" t="str">
        <f t="shared" si="8"/>
        <v/>
      </c>
      <c r="B529" s="470"/>
      <c r="C529" s="99"/>
      <c r="D529" s="99"/>
      <c r="E529" s="470"/>
      <c r="F529" s="470"/>
      <c r="G529" s="470"/>
      <c r="H529" s="37"/>
      <c r="I529" s="470"/>
    </row>
    <row r="530" spans="1:9" x14ac:dyDescent="0.35">
      <c r="A530" s="16" t="str">
        <f t="shared" si="8"/>
        <v/>
      </c>
      <c r="B530" s="470"/>
      <c r="C530" s="99"/>
      <c r="D530" s="99"/>
      <c r="E530" s="470"/>
      <c r="F530" s="470"/>
      <c r="G530" s="470"/>
      <c r="H530" s="37"/>
      <c r="I530" s="470"/>
    </row>
    <row r="531" spans="1:9" x14ac:dyDescent="0.35">
      <c r="A531" s="16" t="str">
        <f t="shared" si="8"/>
        <v/>
      </c>
      <c r="B531" s="470"/>
      <c r="C531" s="99"/>
      <c r="D531" s="99"/>
      <c r="E531" s="470"/>
      <c r="F531" s="470"/>
      <c r="G531" s="470"/>
      <c r="H531" s="37"/>
      <c r="I531" s="470"/>
    </row>
    <row r="532" spans="1:9" x14ac:dyDescent="0.35">
      <c r="A532" s="16" t="str">
        <f t="shared" si="8"/>
        <v/>
      </c>
      <c r="B532" s="470"/>
      <c r="C532" s="99"/>
      <c r="D532" s="99"/>
      <c r="E532" s="470"/>
      <c r="F532" s="470"/>
      <c r="G532" s="470"/>
      <c r="H532" s="37"/>
      <c r="I532" s="470"/>
    </row>
    <row r="533" spans="1:9" x14ac:dyDescent="0.35">
      <c r="A533" s="16" t="str">
        <f t="shared" si="8"/>
        <v/>
      </c>
      <c r="B533" s="470"/>
      <c r="C533" s="99"/>
      <c r="D533" s="99"/>
      <c r="E533" s="470"/>
      <c r="F533" s="470"/>
      <c r="G533" s="470"/>
      <c r="H533" s="37"/>
      <c r="I533" s="470"/>
    </row>
    <row r="534" spans="1:9" x14ac:dyDescent="0.35">
      <c r="A534" s="16" t="str">
        <f t="shared" si="8"/>
        <v/>
      </c>
      <c r="B534" s="470"/>
      <c r="C534" s="99"/>
      <c r="D534" s="99"/>
      <c r="E534" s="470"/>
      <c r="F534" s="470"/>
      <c r="G534" s="470"/>
      <c r="H534" s="37"/>
      <c r="I534" s="470"/>
    </row>
    <row r="535" spans="1:9" x14ac:dyDescent="0.35">
      <c r="A535" s="16" t="str">
        <f t="shared" si="8"/>
        <v/>
      </c>
      <c r="B535" s="470"/>
      <c r="C535" s="99"/>
      <c r="D535" s="99"/>
      <c r="E535" s="470"/>
      <c r="F535" s="470"/>
      <c r="G535" s="470"/>
      <c r="H535" s="37"/>
      <c r="I535" s="470"/>
    </row>
    <row r="536" spans="1:9" x14ac:dyDescent="0.35">
      <c r="A536" s="16" t="str">
        <f t="shared" si="8"/>
        <v/>
      </c>
      <c r="B536" s="470"/>
      <c r="C536" s="99"/>
      <c r="D536" s="99"/>
      <c r="E536" s="470"/>
      <c r="F536" s="470"/>
      <c r="G536" s="470"/>
      <c r="H536" s="37"/>
      <c r="I536" s="470"/>
    </row>
    <row r="537" spans="1:9" x14ac:dyDescent="0.35">
      <c r="A537" s="16" t="str">
        <f t="shared" si="8"/>
        <v/>
      </c>
      <c r="B537" s="470"/>
      <c r="C537" s="99"/>
      <c r="D537" s="99"/>
      <c r="E537" s="470"/>
      <c r="F537" s="470"/>
      <c r="G537" s="470"/>
      <c r="H537" s="37"/>
      <c r="I537" s="470"/>
    </row>
    <row r="538" spans="1:9" x14ac:dyDescent="0.35">
      <c r="A538" s="16" t="str">
        <f t="shared" si="8"/>
        <v/>
      </c>
      <c r="B538" s="470"/>
      <c r="C538" s="99"/>
      <c r="D538" s="99"/>
      <c r="E538" s="470"/>
      <c r="F538" s="470"/>
      <c r="G538" s="470"/>
      <c r="H538" s="37"/>
      <c r="I538" s="470"/>
    </row>
    <row r="539" spans="1:9" x14ac:dyDescent="0.35">
      <c r="A539" s="16" t="str">
        <f t="shared" si="8"/>
        <v/>
      </c>
      <c r="B539" s="470"/>
      <c r="C539" s="99"/>
      <c r="D539" s="99"/>
      <c r="E539" s="470"/>
      <c r="F539" s="470"/>
      <c r="G539" s="470"/>
      <c r="H539" s="37"/>
      <c r="I539" s="470"/>
    </row>
    <row r="540" spans="1:9" x14ac:dyDescent="0.35">
      <c r="A540" s="16" t="str">
        <f t="shared" si="8"/>
        <v/>
      </c>
      <c r="B540" s="470"/>
      <c r="C540" s="99"/>
      <c r="D540" s="99"/>
      <c r="E540" s="470"/>
      <c r="F540" s="470"/>
      <c r="G540" s="470"/>
      <c r="H540" s="37"/>
      <c r="I540" s="470"/>
    </row>
    <row r="541" spans="1:9" x14ac:dyDescent="0.35">
      <c r="A541" s="16" t="str">
        <f t="shared" si="8"/>
        <v/>
      </c>
      <c r="B541" s="470"/>
      <c r="C541" s="99"/>
      <c r="D541" s="99"/>
      <c r="E541" s="470"/>
      <c r="F541" s="470"/>
      <c r="G541" s="470"/>
      <c r="H541" s="37"/>
      <c r="I541" s="470"/>
    </row>
    <row r="542" spans="1:9" x14ac:dyDescent="0.35">
      <c r="A542" s="16" t="str">
        <f t="shared" si="8"/>
        <v/>
      </c>
      <c r="B542" s="470"/>
      <c r="C542" s="99"/>
      <c r="D542" s="99"/>
      <c r="E542" s="470"/>
      <c r="F542" s="470"/>
      <c r="G542" s="470"/>
      <c r="H542" s="37"/>
      <c r="I542" s="470"/>
    </row>
    <row r="543" spans="1:9" x14ac:dyDescent="0.35">
      <c r="A543" s="16" t="str">
        <f t="shared" si="8"/>
        <v/>
      </c>
      <c r="B543" s="470"/>
      <c r="C543" s="99"/>
      <c r="D543" s="99"/>
      <c r="E543" s="470"/>
      <c r="F543" s="470"/>
      <c r="G543" s="470"/>
      <c r="H543" s="37"/>
      <c r="I543" s="470"/>
    </row>
    <row r="544" spans="1:9" x14ac:dyDescent="0.35">
      <c r="A544" s="16" t="str">
        <f t="shared" si="8"/>
        <v/>
      </c>
      <c r="B544" s="470"/>
      <c r="C544" s="99"/>
      <c r="D544" s="99"/>
      <c r="E544" s="470"/>
      <c r="F544" s="470"/>
      <c r="G544" s="470"/>
      <c r="H544" s="37"/>
      <c r="I544" s="470"/>
    </row>
    <row r="545" spans="1:9" x14ac:dyDescent="0.35">
      <c r="A545" s="16" t="str">
        <f t="shared" si="8"/>
        <v/>
      </c>
      <c r="B545" s="470"/>
      <c r="C545" s="99"/>
      <c r="D545" s="99"/>
      <c r="E545" s="470"/>
      <c r="F545" s="470"/>
      <c r="G545" s="470"/>
      <c r="H545" s="37"/>
      <c r="I545" s="470"/>
    </row>
    <row r="546" spans="1:9" x14ac:dyDescent="0.35">
      <c r="A546" s="16" t="str">
        <f t="shared" si="8"/>
        <v/>
      </c>
      <c r="B546" s="470"/>
      <c r="C546" s="99"/>
      <c r="D546" s="99"/>
      <c r="E546" s="470"/>
      <c r="F546" s="470"/>
      <c r="G546" s="470"/>
      <c r="H546" s="37"/>
      <c r="I546" s="470"/>
    </row>
    <row r="547" spans="1:9" x14ac:dyDescent="0.35">
      <c r="A547" s="16" t="str">
        <f t="shared" si="8"/>
        <v/>
      </c>
      <c r="B547" s="470"/>
      <c r="C547" s="99"/>
      <c r="D547" s="99"/>
      <c r="E547" s="470"/>
      <c r="F547" s="470"/>
      <c r="G547" s="470"/>
      <c r="H547" s="37"/>
      <c r="I547" s="470"/>
    </row>
    <row r="548" spans="1:9" x14ac:dyDescent="0.35">
      <c r="A548" s="16" t="str">
        <f t="shared" si="8"/>
        <v/>
      </c>
      <c r="B548" s="470"/>
      <c r="C548" s="99"/>
      <c r="D548" s="99"/>
      <c r="E548" s="470"/>
      <c r="F548" s="470"/>
      <c r="G548" s="470"/>
      <c r="H548" s="37"/>
      <c r="I548" s="470"/>
    </row>
    <row r="549" spans="1:9" x14ac:dyDescent="0.35">
      <c r="A549" s="16" t="str">
        <f t="shared" si="8"/>
        <v/>
      </c>
      <c r="B549" s="470"/>
      <c r="C549" s="99"/>
      <c r="D549" s="99"/>
      <c r="E549" s="470"/>
      <c r="F549" s="470"/>
      <c r="G549" s="470"/>
      <c r="H549" s="37"/>
      <c r="I549" s="470"/>
    </row>
    <row r="550" spans="1:9" x14ac:dyDescent="0.35">
      <c r="A550" s="16" t="str">
        <f t="shared" si="8"/>
        <v/>
      </c>
      <c r="B550" s="470"/>
      <c r="C550" s="99"/>
      <c r="D550" s="99"/>
      <c r="E550" s="470"/>
      <c r="F550" s="470"/>
      <c r="G550" s="470"/>
      <c r="H550" s="37"/>
      <c r="I550" s="470"/>
    </row>
    <row r="551" spans="1:9" x14ac:dyDescent="0.35">
      <c r="A551" s="16" t="str">
        <f t="shared" si="8"/>
        <v/>
      </c>
      <c r="B551" s="470"/>
      <c r="C551" s="99"/>
      <c r="D551" s="99"/>
      <c r="E551" s="470"/>
      <c r="F551" s="470"/>
      <c r="G551" s="470"/>
      <c r="H551" s="37"/>
      <c r="I551" s="470"/>
    </row>
    <row r="552" spans="1:9" x14ac:dyDescent="0.35">
      <c r="A552" s="16" t="str">
        <f t="shared" si="8"/>
        <v/>
      </c>
      <c r="B552" s="470"/>
      <c r="C552" s="99"/>
      <c r="D552" s="99"/>
      <c r="E552" s="470"/>
      <c r="F552" s="470"/>
      <c r="G552" s="470"/>
      <c r="H552" s="37"/>
      <c r="I552" s="470"/>
    </row>
    <row r="553" spans="1:9" x14ac:dyDescent="0.35">
      <c r="A553" s="16" t="str">
        <f t="shared" si="8"/>
        <v/>
      </c>
      <c r="B553" s="470"/>
      <c r="C553" s="99"/>
      <c r="D553" s="99"/>
      <c r="E553" s="470"/>
      <c r="F553" s="470"/>
      <c r="G553" s="470"/>
      <c r="H553" s="37"/>
      <c r="I553" s="470"/>
    </row>
    <row r="554" spans="1:9" x14ac:dyDescent="0.35">
      <c r="A554" s="16" t="str">
        <f t="shared" si="8"/>
        <v/>
      </c>
      <c r="B554" s="470"/>
      <c r="C554" s="99"/>
      <c r="D554" s="99"/>
      <c r="E554" s="470"/>
      <c r="F554" s="470"/>
      <c r="G554" s="470"/>
      <c r="H554" s="37"/>
      <c r="I554" s="470"/>
    </row>
    <row r="555" spans="1:9" x14ac:dyDescent="0.35">
      <c r="A555" s="16" t="str">
        <f t="shared" si="8"/>
        <v/>
      </c>
      <c r="B555" s="470"/>
      <c r="C555" s="99"/>
      <c r="D555" s="99"/>
      <c r="E555" s="470"/>
      <c r="F555" s="470"/>
      <c r="G555" s="470"/>
      <c r="H555" s="37"/>
      <c r="I555" s="470"/>
    </row>
    <row r="556" spans="1:9" x14ac:dyDescent="0.35">
      <c r="A556" s="16" t="str">
        <f t="shared" si="8"/>
        <v/>
      </c>
      <c r="B556" s="470"/>
      <c r="C556" s="99"/>
      <c r="D556" s="99"/>
      <c r="E556" s="470"/>
      <c r="F556" s="470"/>
      <c r="G556" s="470"/>
      <c r="H556" s="37"/>
      <c r="I556" s="470"/>
    </row>
    <row r="557" spans="1:9" x14ac:dyDescent="0.35">
      <c r="A557" s="16" t="str">
        <f t="shared" si="8"/>
        <v/>
      </c>
      <c r="B557" s="470"/>
      <c r="C557" s="99"/>
      <c r="D557" s="99"/>
      <c r="E557" s="470"/>
      <c r="F557" s="470"/>
      <c r="G557" s="470"/>
      <c r="H557" s="37"/>
      <c r="I557" s="470"/>
    </row>
    <row r="558" spans="1:9" x14ac:dyDescent="0.35">
      <c r="A558" s="16" t="str">
        <f t="shared" si="8"/>
        <v/>
      </c>
      <c r="B558" s="470"/>
      <c r="C558" s="99"/>
      <c r="D558" s="99"/>
      <c r="E558" s="470"/>
      <c r="F558" s="470"/>
      <c r="G558" s="470"/>
      <c r="H558" s="37"/>
      <c r="I558" s="470"/>
    </row>
    <row r="559" spans="1:9" x14ac:dyDescent="0.35">
      <c r="A559" s="16" t="str">
        <f t="shared" si="8"/>
        <v/>
      </c>
      <c r="B559" s="470"/>
      <c r="C559" s="99"/>
      <c r="D559" s="99"/>
      <c r="E559" s="470"/>
      <c r="F559" s="470"/>
      <c r="G559" s="470"/>
      <c r="H559" s="37"/>
      <c r="I559" s="470"/>
    </row>
    <row r="560" spans="1:9" x14ac:dyDescent="0.35">
      <c r="A560" s="16" t="str">
        <f t="shared" si="8"/>
        <v/>
      </c>
      <c r="B560" s="470"/>
      <c r="C560" s="99"/>
      <c r="D560" s="99"/>
      <c r="E560" s="470"/>
      <c r="F560" s="470"/>
      <c r="G560" s="470"/>
      <c r="H560" s="37"/>
      <c r="I560" s="470"/>
    </row>
    <row r="561" spans="1:9" x14ac:dyDescent="0.35">
      <c r="A561" s="16" t="str">
        <f t="shared" si="8"/>
        <v/>
      </c>
      <c r="B561" s="470"/>
      <c r="C561" s="99"/>
      <c r="D561" s="99"/>
      <c r="E561" s="470"/>
      <c r="F561" s="470"/>
      <c r="G561" s="470"/>
      <c r="H561" s="37"/>
      <c r="I561" s="470"/>
    </row>
    <row r="562" spans="1:9" x14ac:dyDescent="0.35">
      <c r="A562" s="16" t="str">
        <f t="shared" si="8"/>
        <v/>
      </c>
      <c r="B562" s="470"/>
      <c r="C562" s="99"/>
      <c r="D562" s="99"/>
      <c r="E562" s="470"/>
      <c r="F562" s="470"/>
      <c r="G562" s="470"/>
      <c r="H562" s="37"/>
      <c r="I562" s="470"/>
    </row>
    <row r="563" spans="1:9" x14ac:dyDescent="0.35">
      <c r="A563" s="16" t="str">
        <f t="shared" si="8"/>
        <v/>
      </c>
      <c r="B563" s="470"/>
      <c r="C563" s="99"/>
      <c r="D563" s="99"/>
      <c r="E563" s="470"/>
      <c r="F563" s="470"/>
      <c r="G563" s="470"/>
      <c r="H563" s="37"/>
      <c r="I563" s="470"/>
    </row>
    <row r="564" spans="1:9" x14ac:dyDescent="0.35">
      <c r="A564" s="16" t="str">
        <f t="shared" si="8"/>
        <v/>
      </c>
      <c r="B564" s="470"/>
      <c r="C564" s="99"/>
      <c r="D564" s="99"/>
      <c r="E564" s="470"/>
      <c r="F564" s="470"/>
      <c r="G564" s="470"/>
      <c r="H564" s="37"/>
      <c r="I564" s="470"/>
    </row>
    <row r="565" spans="1:9" x14ac:dyDescent="0.35">
      <c r="A565" s="16" t="str">
        <f t="shared" si="8"/>
        <v/>
      </c>
      <c r="B565" s="470"/>
      <c r="C565" s="99"/>
      <c r="D565" s="99"/>
      <c r="E565" s="470"/>
      <c r="F565" s="470"/>
      <c r="G565" s="470"/>
      <c r="H565" s="37"/>
      <c r="I565" s="470"/>
    </row>
    <row r="566" spans="1:9" x14ac:dyDescent="0.35">
      <c r="A566" s="16" t="str">
        <f t="shared" si="8"/>
        <v/>
      </c>
      <c r="B566" s="470"/>
      <c r="C566" s="99"/>
      <c r="D566" s="99"/>
      <c r="E566" s="470"/>
      <c r="F566" s="470"/>
      <c r="G566" s="470"/>
      <c r="H566" s="37"/>
      <c r="I566" s="470"/>
    </row>
    <row r="567" spans="1:9" x14ac:dyDescent="0.35">
      <c r="A567" s="16" t="str">
        <f t="shared" si="8"/>
        <v/>
      </c>
      <c r="B567" s="470"/>
      <c r="C567" s="99"/>
      <c r="D567" s="99"/>
      <c r="E567" s="470"/>
      <c r="F567" s="470"/>
      <c r="G567" s="470"/>
      <c r="H567" s="37"/>
      <c r="I567" s="470"/>
    </row>
    <row r="568" spans="1:9" x14ac:dyDescent="0.35">
      <c r="A568" s="16" t="str">
        <f t="shared" si="8"/>
        <v/>
      </c>
      <c r="B568" s="470"/>
      <c r="C568" s="99"/>
      <c r="D568" s="99"/>
      <c r="E568" s="470"/>
      <c r="F568" s="470"/>
      <c r="G568" s="470"/>
      <c r="H568" s="37"/>
      <c r="I568" s="470"/>
    </row>
    <row r="569" spans="1:9" x14ac:dyDescent="0.35">
      <c r="A569" s="16" t="str">
        <f t="shared" si="8"/>
        <v/>
      </c>
      <c r="B569" s="470"/>
      <c r="C569" s="99"/>
      <c r="D569" s="99"/>
      <c r="E569" s="470"/>
      <c r="F569" s="470"/>
      <c r="G569" s="470"/>
      <c r="H569" s="37"/>
      <c r="I569" s="470"/>
    </row>
    <row r="570" spans="1:9" x14ac:dyDescent="0.35">
      <c r="A570" s="16" t="str">
        <f t="shared" si="8"/>
        <v/>
      </c>
      <c r="B570" s="470"/>
      <c r="C570" s="99"/>
      <c r="D570" s="99"/>
      <c r="E570" s="470"/>
      <c r="F570" s="470"/>
      <c r="G570" s="470"/>
      <c r="H570" s="37"/>
      <c r="I570" s="470"/>
    </row>
    <row r="571" spans="1:9" x14ac:dyDescent="0.35">
      <c r="A571" s="16" t="str">
        <f t="shared" si="8"/>
        <v/>
      </c>
      <c r="B571" s="470"/>
      <c r="C571" s="99"/>
      <c r="D571" s="99"/>
      <c r="E571" s="470"/>
      <c r="F571" s="470"/>
      <c r="G571" s="470"/>
      <c r="H571" s="37"/>
      <c r="I571" s="470"/>
    </row>
    <row r="572" spans="1:9" x14ac:dyDescent="0.35">
      <c r="A572" s="16" t="str">
        <f t="shared" si="8"/>
        <v/>
      </c>
      <c r="B572" s="470"/>
      <c r="C572" s="99"/>
      <c r="D572" s="99"/>
      <c r="E572" s="470"/>
      <c r="F572" s="470"/>
      <c r="G572" s="470"/>
      <c r="H572" s="37"/>
      <c r="I572" s="470"/>
    </row>
    <row r="573" spans="1:9" x14ac:dyDescent="0.35">
      <c r="A573" s="16" t="str">
        <f t="shared" si="8"/>
        <v/>
      </c>
      <c r="B573" s="470"/>
      <c r="C573" s="99"/>
      <c r="D573" s="99"/>
      <c r="E573" s="470"/>
      <c r="F573" s="470"/>
      <c r="G573" s="470"/>
      <c r="H573" s="37"/>
      <c r="I573" s="470"/>
    </row>
    <row r="574" spans="1:9" x14ac:dyDescent="0.35">
      <c r="A574" s="16" t="str">
        <f t="shared" si="8"/>
        <v/>
      </c>
      <c r="B574" s="470"/>
      <c r="C574" s="99"/>
      <c r="D574" s="99"/>
      <c r="E574" s="470"/>
      <c r="F574" s="470"/>
      <c r="G574" s="470"/>
      <c r="H574" s="37"/>
      <c r="I574" s="470"/>
    </row>
    <row r="575" spans="1:9" x14ac:dyDescent="0.35">
      <c r="A575" s="16" t="str">
        <f t="shared" si="8"/>
        <v/>
      </c>
      <c r="B575" s="470"/>
      <c r="C575" s="99"/>
      <c r="D575" s="99"/>
      <c r="E575" s="470"/>
      <c r="F575" s="470"/>
      <c r="G575" s="470"/>
      <c r="H575" s="37"/>
      <c r="I575" s="470"/>
    </row>
    <row r="576" spans="1:9" x14ac:dyDescent="0.35">
      <c r="A576" s="16" t="str">
        <f t="shared" si="8"/>
        <v/>
      </c>
      <c r="B576" s="470"/>
      <c r="C576" s="99"/>
      <c r="D576" s="99"/>
      <c r="E576" s="470"/>
      <c r="F576" s="470"/>
      <c r="G576" s="470"/>
      <c r="H576" s="37"/>
      <c r="I576" s="470"/>
    </row>
    <row r="577" spans="1:9" x14ac:dyDescent="0.35">
      <c r="A577" s="16" t="str">
        <f t="shared" si="8"/>
        <v/>
      </c>
      <c r="B577" s="470"/>
      <c r="C577" s="99"/>
      <c r="D577" s="99"/>
      <c r="E577" s="470"/>
      <c r="F577" s="470"/>
      <c r="G577" s="470"/>
      <c r="H577" s="37"/>
      <c r="I577" s="470"/>
    </row>
    <row r="578" spans="1:9" x14ac:dyDescent="0.35">
      <c r="A578" s="16" t="str">
        <f t="shared" si="8"/>
        <v/>
      </c>
      <c r="B578" s="470"/>
      <c r="C578" s="99"/>
      <c r="D578" s="99"/>
      <c r="E578" s="470"/>
      <c r="F578" s="470"/>
      <c r="G578" s="470"/>
      <c r="H578" s="37"/>
      <c r="I578" s="470"/>
    </row>
    <row r="579" spans="1:9" x14ac:dyDescent="0.35">
      <c r="A579" s="16" t="str">
        <f t="shared" si="8"/>
        <v/>
      </c>
      <c r="B579" s="470"/>
      <c r="C579" s="99"/>
      <c r="D579" s="99"/>
      <c r="E579" s="470"/>
      <c r="F579" s="470"/>
      <c r="G579" s="470"/>
      <c r="H579" s="37"/>
      <c r="I579" s="470"/>
    </row>
    <row r="580" spans="1:9" x14ac:dyDescent="0.35">
      <c r="A580" s="16" t="str">
        <f t="shared" si="8"/>
        <v/>
      </c>
      <c r="B580" s="470"/>
      <c r="C580" s="99"/>
      <c r="D580" s="99"/>
      <c r="E580" s="470"/>
      <c r="F580" s="470"/>
      <c r="G580" s="470"/>
      <c r="H580" s="37"/>
      <c r="I580" s="470"/>
    </row>
    <row r="581" spans="1:9" x14ac:dyDescent="0.35">
      <c r="A581" s="16" t="str">
        <f t="shared" si="8"/>
        <v/>
      </c>
      <c r="B581" s="470"/>
      <c r="C581" s="99"/>
      <c r="D581" s="99"/>
      <c r="E581" s="470"/>
      <c r="F581" s="470"/>
      <c r="G581" s="470"/>
      <c r="H581" s="37"/>
      <c r="I581" s="470"/>
    </row>
    <row r="582" spans="1:9" x14ac:dyDescent="0.35">
      <c r="A582" s="16" t="str">
        <f t="shared" si="8"/>
        <v/>
      </c>
      <c r="B582" s="470"/>
      <c r="C582" s="99"/>
      <c r="D582" s="99"/>
      <c r="E582" s="470"/>
      <c r="F582" s="470"/>
      <c r="G582" s="470"/>
      <c r="H582" s="37"/>
      <c r="I582" s="470"/>
    </row>
    <row r="583" spans="1:9" x14ac:dyDescent="0.35">
      <c r="A583" s="16" t="str">
        <f t="shared" si="8"/>
        <v/>
      </c>
      <c r="B583" s="470"/>
      <c r="C583" s="99"/>
      <c r="D583" s="99"/>
      <c r="E583" s="470"/>
      <c r="F583" s="470"/>
      <c r="G583" s="470"/>
      <c r="H583" s="37"/>
      <c r="I583" s="470"/>
    </row>
    <row r="584" spans="1:9" x14ac:dyDescent="0.35">
      <c r="A584" s="16" t="str">
        <f t="shared" si="8"/>
        <v/>
      </c>
      <c r="B584" s="470"/>
      <c r="C584" s="99"/>
      <c r="D584" s="99"/>
      <c r="E584" s="470"/>
      <c r="F584" s="470"/>
      <c r="G584" s="470"/>
      <c r="H584" s="37"/>
      <c r="I584" s="470"/>
    </row>
    <row r="585" spans="1:9" x14ac:dyDescent="0.35">
      <c r="A585" s="16" t="str">
        <f t="shared" si="8"/>
        <v/>
      </c>
      <c r="B585" s="470"/>
      <c r="C585" s="99"/>
      <c r="D585" s="99"/>
      <c r="E585" s="470"/>
      <c r="F585" s="470"/>
      <c r="G585" s="470"/>
      <c r="H585" s="37"/>
      <c r="I585" s="470"/>
    </row>
    <row r="586" spans="1:9" x14ac:dyDescent="0.35">
      <c r="A586" s="16" t="str">
        <f t="shared" si="8"/>
        <v/>
      </c>
      <c r="B586" s="470"/>
      <c r="C586" s="99"/>
      <c r="D586" s="99"/>
      <c r="E586" s="470"/>
      <c r="F586" s="470"/>
      <c r="G586" s="470"/>
      <c r="H586" s="37"/>
      <c r="I586" s="470"/>
    </row>
    <row r="587" spans="1:9" x14ac:dyDescent="0.35">
      <c r="A587" s="16" t="str">
        <f t="shared" si="8"/>
        <v/>
      </c>
      <c r="B587" s="470"/>
      <c r="C587" s="99"/>
      <c r="D587" s="99"/>
      <c r="E587" s="470"/>
      <c r="F587" s="470"/>
      <c r="G587" s="470"/>
      <c r="H587" s="37"/>
      <c r="I587" s="470"/>
    </row>
    <row r="588" spans="1:9" x14ac:dyDescent="0.35">
      <c r="A588" s="16" t="str">
        <f t="shared" ref="A588:A651" si="9">B588&amp;C588&amp;D588</f>
        <v/>
      </c>
      <c r="B588" s="470"/>
      <c r="C588" s="99"/>
      <c r="D588" s="99"/>
      <c r="E588" s="470"/>
      <c r="F588" s="470"/>
      <c r="G588" s="470"/>
      <c r="H588" s="37"/>
      <c r="I588" s="470"/>
    </row>
    <row r="589" spans="1:9" x14ac:dyDescent="0.35">
      <c r="A589" s="16" t="str">
        <f t="shared" si="9"/>
        <v/>
      </c>
      <c r="B589" s="470"/>
      <c r="C589" s="99"/>
      <c r="D589" s="99"/>
      <c r="E589" s="470"/>
      <c r="F589" s="470"/>
      <c r="G589" s="470"/>
      <c r="H589" s="37"/>
      <c r="I589" s="470"/>
    </row>
    <row r="590" spans="1:9" x14ac:dyDescent="0.35">
      <c r="A590" s="16" t="str">
        <f t="shared" si="9"/>
        <v/>
      </c>
      <c r="B590" s="470"/>
      <c r="C590" s="99"/>
      <c r="D590" s="99"/>
      <c r="E590" s="470"/>
      <c r="F590" s="470"/>
      <c r="G590" s="470"/>
      <c r="H590" s="37"/>
      <c r="I590" s="470"/>
    </row>
    <row r="591" spans="1:9" x14ac:dyDescent="0.35">
      <c r="A591" s="16" t="str">
        <f t="shared" si="9"/>
        <v/>
      </c>
      <c r="B591" s="470"/>
      <c r="C591" s="99"/>
      <c r="D591" s="99"/>
      <c r="E591" s="470"/>
      <c r="F591" s="470"/>
      <c r="G591" s="470"/>
      <c r="H591" s="37"/>
      <c r="I591" s="470"/>
    </row>
    <row r="592" spans="1:9" x14ac:dyDescent="0.35">
      <c r="A592" s="16" t="str">
        <f t="shared" si="9"/>
        <v/>
      </c>
      <c r="B592" s="470"/>
      <c r="C592" s="99"/>
      <c r="D592" s="99"/>
      <c r="E592" s="470"/>
      <c r="F592" s="470"/>
      <c r="G592" s="470"/>
      <c r="H592" s="37"/>
      <c r="I592" s="470"/>
    </row>
    <row r="593" spans="1:9" x14ac:dyDescent="0.35">
      <c r="A593" s="16" t="str">
        <f t="shared" si="9"/>
        <v/>
      </c>
      <c r="B593" s="470"/>
      <c r="C593" s="99"/>
      <c r="D593" s="99"/>
      <c r="E593" s="470"/>
      <c r="F593" s="470"/>
      <c r="G593" s="470"/>
      <c r="H593" s="37"/>
      <c r="I593" s="470"/>
    </row>
    <row r="594" spans="1:9" x14ac:dyDescent="0.35">
      <c r="A594" s="16" t="str">
        <f t="shared" si="9"/>
        <v/>
      </c>
      <c r="B594" s="470"/>
      <c r="C594" s="99"/>
      <c r="D594" s="99"/>
      <c r="E594" s="470"/>
      <c r="F594" s="470"/>
      <c r="G594" s="470"/>
      <c r="H594" s="37"/>
      <c r="I594" s="470"/>
    </row>
    <row r="595" spans="1:9" x14ac:dyDescent="0.35">
      <c r="A595" s="16" t="str">
        <f t="shared" si="9"/>
        <v/>
      </c>
      <c r="B595" s="470"/>
      <c r="C595" s="99"/>
      <c r="D595" s="99"/>
      <c r="E595" s="470"/>
      <c r="F595" s="470"/>
      <c r="G595" s="470"/>
      <c r="H595" s="37"/>
      <c r="I595" s="470"/>
    </row>
    <row r="596" spans="1:9" x14ac:dyDescent="0.35">
      <c r="A596" s="16" t="str">
        <f t="shared" si="9"/>
        <v/>
      </c>
      <c r="B596" s="470"/>
      <c r="C596" s="99"/>
      <c r="D596" s="99"/>
      <c r="E596" s="470"/>
      <c r="F596" s="470"/>
      <c r="G596" s="470"/>
      <c r="H596" s="37"/>
      <c r="I596" s="470"/>
    </row>
    <row r="597" spans="1:9" x14ac:dyDescent="0.35">
      <c r="A597" s="16" t="str">
        <f t="shared" si="9"/>
        <v/>
      </c>
      <c r="B597" s="470"/>
      <c r="C597" s="99"/>
      <c r="D597" s="99"/>
      <c r="E597" s="470"/>
      <c r="F597" s="470"/>
      <c r="G597" s="470"/>
      <c r="H597" s="37"/>
      <c r="I597" s="470"/>
    </row>
    <row r="598" spans="1:9" x14ac:dyDescent="0.35">
      <c r="A598" s="16" t="str">
        <f t="shared" si="9"/>
        <v/>
      </c>
      <c r="B598" s="470"/>
      <c r="C598" s="99"/>
      <c r="D598" s="99"/>
      <c r="E598" s="470"/>
      <c r="F598" s="470"/>
      <c r="G598" s="470"/>
      <c r="H598" s="37"/>
      <c r="I598" s="470"/>
    </row>
    <row r="599" spans="1:9" x14ac:dyDescent="0.35">
      <c r="A599" s="16" t="str">
        <f t="shared" si="9"/>
        <v/>
      </c>
      <c r="B599" s="470"/>
      <c r="C599" s="99"/>
      <c r="D599" s="99"/>
      <c r="E599" s="470"/>
      <c r="F599" s="470"/>
      <c r="G599" s="470"/>
      <c r="H599" s="37"/>
      <c r="I599" s="470"/>
    </row>
    <row r="600" spans="1:9" x14ac:dyDescent="0.35">
      <c r="A600" s="16" t="str">
        <f t="shared" si="9"/>
        <v/>
      </c>
      <c r="B600" s="470"/>
      <c r="C600" s="99"/>
      <c r="D600" s="99"/>
      <c r="E600" s="470"/>
      <c r="F600" s="470"/>
      <c r="G600" s="470"/>
      <c r="H600" s="37"/>
      <c r="I600" s="470"/>
    </row>
    <row r="601" spans="1:9" x14ac:dyDescent="0.35">
      <c r="A601" s="16" t="str">
        <f t="shared" si="9"/>
        <v/>
      </c>
      <c r="B601" s="470"/>
      <c r="C601" s="99"/>
      <c r="D601" s="99"/>
      <c r="E601" s="470"/>
      <c r="F601" s="470"/>
      <c r="G601" s="470"/>
      <c r="H601" s="37"/>
      <c r="I601" s="470"/>
    </row>
    <row r="602" spans="1:9" x14ac:dyDescent="0.35">
      <c r="A602" s="16" t="str">
        <f t="shared" si="9"/>
        <v/>
      </c>
      <c r="B602" s="470"/>
      <c r="C602" s="99"/>
      <c r="D602" s="99"/>
      <c r="E602" s="470"/>
      <c r="F602" s="470"/>
      <c r="G602" s="470"/>
      <c r="H602" s="37"/>
      <c r="I602" s="470"/>
    </row>
    <row r="603" spans="1:9" x14ac:dyDescent="0.35">
      <c r="A603" s="16" t="str">
        <f t="shared" si="9"/>
        <v/>
      </c>
      <c r="B603" s="470"/>
      <c r="C603" s="99"/>
      <c r="D603" s="99"/>
      <c r="E603" s="470"/>
      <c r="F603" s="470"/>
      <c r="G603" s="470"/>
      <c r="H603" s="37"/>
      <c r="I603" s="470"/>
    </row>
    <row r="604" spans="1:9" x14ac:dyDescent="0.35">
      <c r="A604" s="16" t="str">
        <f t="shared" si="9"/>
        <v/>
      </c>
      <c r="B604" s="470"/>
      <c r="C604" s="99"/>
      <c r="D604" s="99"/>
      <c r="E604" s="470"/>
      <c r="F604" s="470"/>
      <c r="G604" s="470"/>
      <c r="H604" s="37"/>
      <c r="I604" s="470"/>
    </row>
    <row r="605" spans="1:9" x14ac:dyDescent="0.35">
      <c r="A605" s="16" t="str">
        <f t="shared" si="9"/>
        <v/>
      </c>
      <c r="B605" s="470"/>
      <c r="C605" s="99"/>
      <c r="D605" s="99"/>
      <c r="E605" s="470"/>
      <c r="F605" s="470"/>
      <c r="G605" s="470"/>
      <c r="H605" s="37"/>
      <c r="I605" s="470"/>
    </row>
    <row r="606" spans="1:9" x14ac:dyDescent="0.35">
      <c r="A606" s="16" t="str">
        <f t="shared" si="9"/>
        <v/>
      </c>
      <c r="B606" s="470"/>
      <c r="C606" s="99"/>
      <c r="D606" s="99"/>
      <c r="E606" s="470"/>
      <c r="F606" s="470"/>
      <c r="G606" s="470"/>
      <c r="H606" s="37"/>
      <c r="I606" s="470"/>
    </row>
    <row r="607" spans="1:9" x14ac:dyDescent="0.35">
      <c r="A607" s="16" t="str">
        <f t="shared" si="9"/>
        <v/>
      </c>
      <c r="B607" s="470"/>
      <c r="C607" s="99"/>
      <c r="D607" s="99"/>
      <c r="E607" s="470"/>
      <c r="F607" s="470"/>
      <c r="G607" s="470"/>
      <c r="H607" s="37"/>
      <c r="I607" s="470"/>
    </row>
    <row r="608" spans="1:9" x14ac:dyDescent="0.35">
      <c r="A608" s="16" t="str">
        <f t="shared" si="9"/>
        <v/>
      </c>
      <c r="B608" s="470"/>
      <c r="C608" s="99"/>
      <c r="D608" s="99"/>
      <c r="E608" s="470"/>
      <c r="F608" s="470"/>
      <c r="G608" s="470"/>
      <c r="H608" s="37"/>
      <c r="I608" s="470"/>
    </row>
    <row r="609" spans="1:9" x14ac:dyDescent="0.35">
      <c r="A609" s="16" t="str">
        <f t="shared" si="9"/>
        <v/>
      </c>
      <c r="B609" s="470"/>
      <c r="C609" s="99"/>
      <c r="D609" s="99"/>
      <c r="E609" s="470"/>
      <c r="F609" s="470"/>
      <c r="G609" s="470"/>
      <c r="H609" s="37"/>
      <c r="I609" s="470"/>
    </row>
    <row r="610" spans="1:9" x14ac:dyDescent="0.35">
      <c r="A610" s="16" t="str">
        <f t="shared" si="9"/>
        <v/>
      </c>
      <c r="B610" s="470"/>
      <c r="C610" s="99"/>
      <c r="D610" s="99"/>
      <c r="E610" s="470"/>
      <c r="F610" s="470"/>
      <c r="G610" s="470"/>
      <c r="H610" s="37"/>
      <c r="I610" s="470"/>
    </row>
    <row r="611" spans="1:9" x14ac:dyDescent="0.35">
      <c r="A611" s="16" t="str">
        <f t="shared" si="9"/>
        <v/>
      </c>
      <c r="B611" s="470"/>
      <c r="C611" s="99"/>
      <c r="D611" s="99"/>
      <c r="E611" s="470"/>
      <c r="F611" s="470"/>
      <c r="G611" s="470"/>
      <c r="H611" s="37"/>
      <c r="I611" s="470"/>
    </row>
    <row r="612" spans="1:9" x14ac:dyDescent="0.35">
      <c r="A612" s="16" t="str">
        <f t="shared" si="9"/>
        <v/>
      </c>
      <c r="B612" s="470"/>
      <c r="C612" s="99"/>
      <c r="D612" s="99"/>
      <c r="E612" s="470"/>
      <c r="F612" s="470"/>
      <c r="G612" s="470"/>
      <c r="H612" s="37"/>
      <c r="I612" s="470"/>
    </row>
    <row r="613" spans="1:9" x14ac:dyDescent="0.35">
      <c r="A613" s="16" t="str">
        <f t="shared" si="9"/>
        <v/>
      </c>
      <c r="B613" s="470"/>
      <c r="C613" s="99"/>
      <c r="D613" s="99"/>
      <c r="E613" s="470"/>
      <c r="F613" s="470"/>
      <c r="G613" s="470"/>
      <c r="H613" s="37"/>
      <c r="I613" s="470"/>
    </row>
    <row r="614" spans="1:9" x14ac:dyDescent="0.35">
      <c r="A614" s="16" t="str">
        <f t="shared" si="9"/>
        <v/>
      </c>
      <c r="B614" s="470"/>
      <c r="C614" s="99"/>
      <c r="D614" s="99"/>
      <c r="E614" s="470"/>
      <c r="F614" s="470"/>
      <c r="G614" s="470"/>
      <c r="H614" s="37"/>
      <c r="I614" s="470"/>
    </row>
    <row r="615" spans="1:9" x14ac:dyDescent="0.35">
      <c r="A615" s="16" t="str">
        <f t="shared" si="9"/>
        <v/>
      </c>
      <c r="B615" s="470"/>
      <c r="C615" s="99"/>
      <c r="D615" s="99"/>
      <c r="E615" s="470"/>
      <c r="F615" s="470"/>
      <c r="G615" s="470"/>
      <c r="H615" s="37"/>
      <c r="I615" s="470"/>
    </row>
    <row r="616" spans="1:9" x14ac:dyDescent="0.35">
      <c r="A616" s="16" t="str">
        <f t="shared" si="9"/>
        <v/>
      </c>
      <c r="B616" s="470"/>
      <c r="C616" s="99"/>
      <c r="D616" s="99"/>
      <c r="E616" s="470"/>
      <c r="F616" s="470"/>
      <c r="G616" s="470"/>
      <c r="H616" s="37"/>
      <c r="I616" s="470"/>
    </row>
    <row r="617" spans="1:9" x14ac:dyDescent="0.35">
      <c r="A617" s="16" t="str">
        <f t="shared" si="9"/>
        <v/>
      </c>
      <c r="B617" s="470"/>
      <c r="C617" s="99"/>
      <c r="D617" s="99"/>
      <c r="E617" s="470"/>
      <c r="F617" s="470"/>
      <c r="G617" s="470"/>
      <c r="H617" s="37"/>
      <c r="I617" s="470"/>
    </row>
    <row r="618" spans="1:9" x14ac:dyDescent="0.35">
      <c r="A618" s="16" t="str">
        <f t="shared" si="9"/>
        <v/>
      </c>
      <c r="B618" s="470"/>
      <c r="C618" s="99"/>
      <c r="D618" s="99"/>
      <c r="E618" s="470"/>
      <c r="F618" s="470"/>
      <c r="G618" s="470"/>
      <c r="H618" s="37"/>
      <c r="I618" s="470"/>
    </row>
    <row r="619" spans="1:9" x14ac:dyDescent="0.35">
      <c r="A619" s="16" t="str">
        <f t="shared" si="9"/>
        <v/>
      </c>
      <c r="B619" s="470"/>
      <c r="C619" s="99"/>
      <c r="D619" s="99"/>
      <c r="E619" s="470"/>
      <c r="F619" s="470"/>
      <c r="G619" s="470"/>
      <c r="H619" s="37"/>
      <c r="I619" s="470"/>
    </row>
    <row r="620" spans="1:9" x14ac:dyDescent="0.35">
      <c r="A620" s="16" t="str">
        <f t="shared" si="9"/>
        <v/>
      </c>
      <c r="B620" s="470"/>
      <c r="C620" s="99"/>
      <c r="D620" s="99"/>
      <c r="E620" s="470"/>
      <c r="F620" s="470"/>
      <c r="G620" s="470"/>
      <c r="H620" s="37"/>
      <c r="I620" s="470"/>
    </row>
    <row r="621" spans="1:9" x14ac:dyDescent="0.35">
      <c r="A621" s="16" t="str">
        <f t="shared" si="9"/>
        <v/>
      </c>
      <c r="B621" s="470"/>
      <c r="C621" s="99"/>
      <c r="D621" s="99"/>
      <c r="E621" s="470"/>
      <c r="F621" s="470"/>
      <c r="G621" s="470"/>
      <c r="H621" s="37"/>
      <c r="I621" s="470"/>
    </row>
    <row r="622" spans="1:9" x14ac:dyDescent="0.35">
      <c r="A622" s="16" t="str">
        <f t="shared" si="9"/>
        <v/>
      </c>
      <c r="B622" s="470"/>
      <c r="C622" s="99"/>
      <c r="D622" s="99"/>
      <c r="E622" s="470"/>
      <c r="F622" s="470"/>
      <c r="G622" s="470"/>
      <c r="H622" s="37"/>
      <c r="I622" s="470"/>
    </row>
    <row r="623" spans="1:9" x14ac:dyDescent="0.35">
      <c r="A623" s="16" t="str">
        <f t="shared" si="9"/>
        <v/>
      </c>
      <c r="B623" s="470"/>
      <c r="C623" s="99"/>
      <c r="D623" s="99"/>
      <c r="E623" s="470"/>
      <c r="F623" s="470"/>
      <c r="G623" s="470"/>
      <c r="H623" s="37"/>
      <c r="I623" s="470"/>
    </row>
    <row r="624" spans="1:9" x14ac:dyDescent="0.35">
      <c r="A624" s="16" t="str">
        <f t="shared" si="9"/>
        <v/>
      </c>
      <c r="B624" s="470"/>
      <c r="C624" s="99"/>
      <c r="D624" s="99"/>
      <c r="E624" s="470"/>
      <c r="F624" s="470"/>
      <c r="G624" s="470"/>
      <c r="H624" s="37"/>
      <c r="I624" s="470"/>
    </row>
    <row r="625" spans="1:9" x14ac:dyDescent="0.35">
      <c r="A625" s="16" t="str">
        <f t="shared" si="9"/>
        <v/>
      </c>
      <c r="B625" s="470"/>
      <c r="C625" s="99"/>
      <c r="D625" s="99"/>
      <c r="E625" s="470"/>
      <c r="F625" s="470"/>
      <c r="G625" s="470"/>
      <c r="H625" s="37"/>
      <c r="I625" s="470"/>
    </row>
    <row r="626" spans="1:9" x14ac:dyDescent="0.35">
      <c r="A626" s="16" t="str">
        <f t="shared" si="9"/>
        <v/>
      </c>
      <c r="B626" s="470"/>
      <c r="C626" s="99"/>
      <c r="D626" s="99"/>
      <c r="E626" s="470"/>
      <c r="F626" s="470"/>
      <c r="G626" s="470"/>
      <c r="H626" s="37"/>
      <c r="I626" s="470"/>
    </row>
    <row r="627" spans="1:9" x14ac:dyDescent="0.35">
      <c r="A627" s="16" t="str">
        <f t="shared" si="9"/>
        <v/>
      </c>
      <c r="B627" s="470"/>
      <c r="C627" s="99"/>
      <c r="D627" s="99"/>
      <c r="E627" s="470"/>
      <c r="F627" s="470"/>
      <c r="G627" s="470"/>
      <c r="H627" s="37"/>
      <c r="I627" s="470"/>
    </row>
    <row r="628" spans="1:9" x14ac:dyDescent="0.35">
      <c r="A628" s="16" t="str">
        <f t="shared" si="9"/>
        <v/>
      </c>
      <c r="B628" s="470"/>
      <c r="C628" s="99"/>
      <c r="D628" s="99"/>
      <c r="E628" s="470"/>
      <c r="F628" s="470"/>
      <c r="G628" s="470"/>
      <c r="H628" s="37"/>
      <c r="I628" s="470"/>
    </row>
    <row r="629" spans="1:9" x14ac:dyDescent="0.35">
      <c r="A629" s="16" t="str">
        <f t="shared" si="9"/>
        <v/>
      </c>
      <c r="B629" s="470"/>
      <c r="C629" s="99"/>
      <c r="D629" s="99"/>
      <c r="E629" s="470"/>
      <c r="F629" s="470"/>
      <c r="G629" s="470"/>
      <c r="H629" s="37"/>
      <c r="I629" s="470"/>
    </row>
    <row r="630" spans="1:9" x14ac:dyDescent="0.35">
      <c r="A630" s="16" t="str">
        <f t="shared" si="9"/>
        <v/>
      </c>
      <c r="B630" s="470"/>
      <c r="C630" s="99"/>
      <c r="D630" s="99"/>
      <c r="E630" s="470"/>
      <c r="F630" s="470"/>
      <c r="G630" s="470"/>
      <c r="H630" s="37"/>
      <c r="I630" s="470"/>
    </row>
    <row r="631" spans="1:9" x14ac:dyDescent="0.35">
      <c r="A631" s="16" t="str">
        <f t="shared" si="9"/>
        <v/>
      </c>
      <c r="B631" s="470"/>
      <c r="C631" s="99"/>
      <c r="D631" s="99"/>
      <c r="E631" s="470"/>
      <c r="F631" s="470"/>
      <c r="G631" s="470"/>
      <c r="H631" s="37"/>
      <c r="I631" s="470"/>
    </row>
    <row r="632" spans="1:9" x14ac:dyDescent="0.35">
      <c r="A632" s="16" t="str">
        <f t="shared" si="9"/>
        <v/>
      </c>
      <c r="B632" s="470"/>
      <c r="C632" s="99"/>
      <c r="D632" s="99"/>
      <c r="E632" s="470"/>
      <c r="F632" s="470"/>
      <c r="G632" s="470"/>
      <c r="H632" s="37"/>
      <c r="I632" s="470"/>
    </row>
    <row r="633" spans="1:9" x14ac:dyDescent="0.35">
      <c r="A633" s="16" t="str">
        <f t="shared" si="9"/>
        <v/>
      </c>
      <c r="B633" s="470"/>
      <c r="C633" s="99"/>
      <c r="D633" s="99"/>
      <c r="E633" s="470"/>
      <c r="F633" s="470"/>
      <c r="G633" s="470"/>
      <c r="H633" s="37"/>
      <c r="I633" s="470"/>
    </row>
    <row r="634" spans="1:9" x14ac:dyDescent="0.35">
      <c r="A634" s="16" t="str">
        <f t="shared" si="9"/>
        <v/>
      </c>
      <c r="B634" s="470"/>
      <c r="C634" s="99"/>
      <c r="D634" s="99"/>
      <c r="E634" s="470"/>
      <c r="F634" s="470"/>
      <c r="G634" s="470"/>
      <c r="H634" s="37"/>
      <c r="I634" s="470"/>
    </row>
    <row r="635" spans="1:9" x14ac:dyDescent="0.35">
      <c r="A635" s="16" t="str">
        <f t="shared" si="9"/>
        <v/>
      </c>
      <c r="B635" s="470"/>
      <c r="C635" s="99"/>
      <c r="D635" s="99"/>
      <c r="E635" s="470"/>
      <c r="F635" s="470"/>
      <c r="G635" s="470"/>
      <c r="H635" s="37"/>
      <c r="I635" s="470"/>
    </row>
    <row r="636" spans="1:9" x14ac:dyDescent="0.35">
      <c r="A636" s="16" t="str">
        <f t="shared" si="9"/>
        <v/>
      </c>
      <c r="B636" s="470"/>
      <c r="C636" s="99"/>
      <c r="D636" s="99"/>
      <c r="E636" s="470"/>
      <c r="F636" s="470"/>
      <c r="G636" s="470"/>
      <c r="H636" s="37"/>
      <c r="I636" s="470"/>
    </row>
    <row r="637" spans="1:9" x14ac:dyDescent="0.35">
      <c r="A637" s="16" t="str">
        <f t="shared" si="9"/>
        <v/>
      </c>
      <c r="B637" s="470"/>
      <c r="C637" s="99"/>
      <c r="D637" s="99"/>
      <c r="E637" s="470"/>
      <c r="F637" s="470"/>
      <c r="G637" s="470"/>
      <c r="H637" s="37"/>
      <c r="I637" s="470"/>
    </row>
    <row r="638" spans="1:9" x14ac:dyDescent="0.35">
      <c r="A638" s="16" t="str">
        <f t="shared" si="9"/>
        <v/>
      </c>
      <c r="B638" s="470"/>
      <c r="C638" s="99"/>
      <c r="D638" s="99"/>
      <c r="E638" s="470"/>
      <c r="F638" s="470"/>
      <c r="G638" s="470"/>
      <c r="H638" s="37"/>
      <c r="I638" s="470"/>
    </row>
    <row r="639" spans="1:9" x14ac:dyDescent="0.35">
      <c r="A639" s="16" t="str">
        <f t="shared" si="9"/>
        <v/>
      </c>
      <c r="B639" s="470"/>
      <c r="C639" s="99"/>
      <c r="D639" s="99"/>
      <c r="E639" s="470"/>
      <c r="F639" s="470"/>
      <c r="G639" s="470"/>
      <c r="H639" s="37"/>
      <c r="I639" s="470"/>
    </row>
    <row r="640" spans="1:9" x14ac:dyDescent="0.35">
      <c r="A640" s="16" t="str">
        <f t="shared" si="9"/>
        <v/>
      </c>
      <c r="B640" s="470"/>
      <c r="C640" s="99"/>
      <c r="D640" s="99"/>
      <c r="E640" s="470"/>
      <c r="F640" s="470"/>
      <c r="G640" s="470"/>
      <c r="H640" s="37"/>
      <c r="I640" s="470"/>
    </row>
    <row r="641" spans="1:9" x14ac:dyDescent="0.35">
      <c r="A641" s="16" t="str">
        <f t="shared" si="9"/>
        <v/>
      </c>
      <c r="B641" s="470"/>
      <c r="C641" s="99"/>
      <c r="D641" s="99"/>
      <c r="E641" s="470"/>
      <c r="F641" s="470"/>
      <c r="G641" s="470"/>
      <c r="H641" s="37"/>
      <c r="I641" s="470"/>
    </row>
    <row r="642" spans="1:9" x14ac:dyDescent="0.35">
      <c r="A642" s="16" t="str">
        <f t="shared" si="9"/>
        <v/>
      </c>
      <c r="B642" s="470"/>
      <c r="C642" s="99"/>
      <c r="D642" s="99"/>
      <c r="E642" s="470"/>
      <c r="F642" s="470"/>
      <c r="G642" s="470"/>
      <c r="H642" s="37"/>
      <c r="I642" s="470"/>
    </row>
    <row r="643" spans="1:9" x14ac:dyDescent="0.35">
      <c r="A643" s="16" t="str">
        <f t="shared" si="9"/>
        <v/>
      </c>
      <c r="B643" s="470"/>
      <c r="C643" s="99"/>
      <c r="D643" s="99"/>
      <c r="E643" s="470"/>
      <c r="F643" s="470"/>
      <c r="G643" s="470"/>
      <c r="H643" s="37"/>
      <c r="I643" s="470"/>
    </row>
    <row r="644" spans="1:9" x14ac:dyDescent="0.35">
      <c r="A644" s="16" t="str">
        <f t="shared" si="9"/>
        <v/>
      </c>
      <c r="B644" s="470"/>
      <c r="C644" s="99"/>
      <c r="D644" s="99"/>
      <c r="E644" s="470"/>
      <c r="F644" s="470"/>
      <c r="G644" s="470"/>
      <c r="H644" s="37"/>
      <c r="I644" s="470"/>
    </row>
    <row r="645" spans="1:9" x14ac:dyDescent="0.35">
      <c r="A645" s="16" t="str">
        <f t="shared" si="9"/>
        <v/>
      </c>
      <c r="B645" s="470"/>
      <c r="C645" s="99"/>
      <c r="D645" s="99"/>
      <c r="E645" s="470"/>
      <c r="F645" s="470"/>
      <c r="G645" s="470"/>
      <c r="H645" s="37"/>
      <c r="I645" s="470"/>
    </row>
    <row r="646" spans="1:9" x14ac:dyDescent="0.35">
      <c r="A646" s="16" t="str">
        <f t="shared" si="9"/>
        <v/>
      </c>
      <c r="B646" s="470"/>
      <c r="C646" s="99"/>
      <c r="D646" s="99"/>
      <c r="E646" s="470"/>
      <c r="F646" s="470"/>
      <c r="G646" s="470"/>
      <c r="H646" s="37"/>
      <c r="I646" s="470"/>
    </row>
    <row r="647" spans="1:9" x14ac:dyDescent="0.35">
      <c r="A647" s="16" t="str">
        <f t="shared" si="9"/>
        <v/>
      </c>
      <c r="B647" s="470"/>
      <c r="C647" s="99"/>
      <c r="D647" s="99"/>
      <c r="E647" s="470"/>
      <c r="F647" s="470"/>
      <c r="G647" s="470"/>
      <c r="H647" s="37"/>
      <c r="I647" s="470"/>
    </row>
    <row r="648" spans="1:9" x14ac:dyDescent="0.35">
      <c r="A648" s="16" t="str">
        <f t="shared" si="9"/>
        <v/>
      </c>
      <c r="B648" s="470"/>
      <c r="C648" s="99"/>
      <c r="D648" s="99"/>
      <c r="E648" s="470"/>
      <c r="F648" s="470"/>
      <c r="G648" s="470"/>
      <c r="H648" s="37"/>
      <c r="I648" s="470"/>
    </row>
    <row r="649" spans="1:9" x14ac:dyDescent="0.35">
      <c r="A649" s="16" t="str">
        <f t="shared" si="9"/>
        <v/>
      </c>
      <c r="B649" s="470"/>
      <c r="C649" s="99"/>
      <c r="D649" s="99"/>
      <c r="E649" s="470"/>
      <c r="F649" s="470"/>
      <c r="G649" s="470"/>
      <c r="H649" s="37"/>
      <c r="I649" s="470"/>
    </row>
    <row r="650" spans="1:9" x14ac:dyDescent="0.35">
      <c r="A650" s="16" t="str">
        <f t="shared" si="9"/>
        <v/>
      </c>
      <c r="B650" s="470"/>
      <c r="C650" s="99"/>
      <c r="D650" s="99"/>
      <c r="E650" s="470"/>
      <c r="F650" s="470"/>
      <c r="G650" s="470"/>
      <c r="H650" s="37"/>
      <c r="I650" s="470"/>
    </row>
    <row r="651" spans="1:9" x14ac:dyDescent="0.35">
      <c r="A651" s="16" t="str">
        <f t="shared" si="9"/>
        <v/>
      </c>
      <c r="B651" s="470"/>
      <c r="C651" s="99"/>
      <c r="D651" s="99"/>
      <c r="E651" s="470"/>
      <c r="F651" s="470"/>
      <c r="G651" s="470"/>
      <c r="H651" s="37"/>
      <c r="I651" s="470"/>
    </row>
    <row r="652" spans="1:9" x14ac:dyDescent="0.35">
      <c r="A652" s="16" t="str">
        <f t="shared" ref="A652:A715" si="10">B652&amp;C652&amp;D652</f>
        <v/>
      </c>
      <c r="B652" s="470"/>
      <c r="C652" s="99"/>
      <c r="D652" s="99"/>
      <c r="E652" s="470"/>
      <c r="F652" s="470"/>
      <c r="G652" s="470"/>
      <c r="H652" s="37"/>
      <c r="I652" s="470"/>
    </row>
    <row r="653" spans="1:9" x14ac:dyDescent="0.35">
      <c r="A653" s="16" t="str">
        <f t="shared" si="10"/>
        <v/>
      </c>
      <c r="B653" s="470"/>
      <c r="C653" s="99"/>
      <c r="D653" s="99"/>
      <c r="E653" s="470"/>
      <c r="F653" s="470"/>
      <c r="G653" s="470"/>
      <c r="H653" s="37"/>
      <c r="I653" s="470"/>
    </row>
    <row r="654" spans="1:9" x14ac:dyDescent="0.35">
      <c r="A654" s="16" t="str">
        <f t="shared" si="10"/>
        <v/>
      </c>
      <c r="B654" s="470"/>
      <c r="C654" s="99"/>
      <c r="D654" s="99"/>
      <c r="E654" s="470"/>
      <c r="F654" s="470"/>
      <c r="G654" s="470"/>
      <c r="H654" s="37"/>
      <c r="I654" s="470"/>
    </row>
    <row r="655" spans="1:9" x14ac:dyDescent="0.35">
      <c r="A655" s="16" t="str">
        <f t="shared" si="10"/>
        <v/>
      </c>
      <c r="B655" s="470"/>
      <c r="C655" s="99"/>
      <c r="D655" s="99"/>
      <c r="E655" s="470"/>
      <c r="F655" s="470"/>
      <c r="G655" s="470"/>
      <c r="H655" s="37"/>
      <c r="I655" s="470"/>
    </row>
    <row r="656" spans="1:9" x14ac:dyDescent="0.35">
      <c r="A656" s="16" t="str">
        <f t="shared" si="10"/>
        <v/>
      </c>
      <c r="B656" s="470"/>
      <c r="C656" s="99"/>
      <c r="D656" s="99"/>
      <c r="E656" s="470"/>
      <c r="F656" s="470"/>
      <c r="G656" s="470"/>
      <c r="H656" s="37"/>
      <c r="I656" s="470"/>
    </row>
    <row r="657" spans="1:9" x14ac:dyDescent="0.35">
      <c r="A657" s="16" t="str">
        <f t="shared" si="10"/>
        <v/>
      </c>
      <c r="B657" s="470"/>
      <c r="C657" s="99"/>
      <c r="D657" s="99"/>
      <c r="E657" s="470"/>
      <c r="F657" s="470"/>
      <c r="G657" s="470"/>
      <c r="H657" s="37"/>
      <c r="I657" s="470"/>
    </row>
    <row r="658" spans="1:9" x14ac:dyDescent="0.35">
      <c r="A658" s="16" t="str">
        <f t="shared" si="10"/>
        <v/>
      </c>
      <c r="B658" s="470"/>
      <c r="C658" s="99"/>
      <c r="D658" s="99"/>
      <c r="E658" s="470"/>
      <c r="F658" s="470"/>
      <c r="G658" s="470"/>
      <c r="H658" s="37"/>
      <c r="I658" s="470"/>
    </row>
    <row r="659" spans="1:9" x14ac:dyDescent="0.35">
      <c r="A659" s="16" t="str">
        <f t="shared" si="10"/>
        <v/>
      </c>
      <c r="B659" s="470"/>
      <c r="C659" s="99"/>
      <c r="D659" s="99"/>
      <c r="E659" s="470"/>
      <c r="F659" s="470"/>
      <c r="G659" s="470"/>
      <c r="H659" s="37"/>
      <c r="I659" s="470"/>
    </row>
    <row r="660" spans="1:9" x14ac:dyDescent="0.35">
      <c r="A660" s="16" t="str">
        <f t="shared" si="10"/>
        <v/>
      </c>
      <c r="B660" s="470"/>
      <c r="C660" s="99"/>
      <c r="D660" s="99"/>
      <c r="E660" s="470"/>
      <c r="F660" s="470"/>
      <c r="G660" s="470"/>
      <c r="H660" s="37"/>
      <c r="I660" s="470"/>
    </row>
    <row r="661" spans="1:9" x14ac:dyDescent="0.35">
      <c r="A661" s="16" t="str">
        <f t="shared" si="10"/>
        <v/>
      </c>
      <c r="B661" s="470"/>
      <c r="C661" s="99"/>
      <c r="D661" s="99"/>
      <c r="E661" s="470"/>
      <c r="F661" s="470"/>
      <c r="G661" s="470"/>
      <c r="H661" s="37"/>
      <c r="I661" s="470"/>
    </row>
    <row r="662" spans="1:9" x14ac:dyDescent="0.35">
      <c r="A662" s="16" t="str">
        <f t="shared" si="10"/>
        <v/>
      </c>
      <c r="B662" s="470"/>
      <c r="C662" s="99"/>
      <c r="D662" s="99"/>
      <c r="E662" s="470"/>
      <c r="F662" s="470"/>
      <c r="G662" s="470"/>
      <c r="H662" s="37"/>
      <c r="I662" s="470"/>
    </row>
    <row r="663" spans="1:9" x14ac:dyDescent="0.35">
      <c r="A663" s="16" t="str">
        <f t="shared" si="10"/>
        <v/>
      </c>
      <c r="B663" s="470"/>
      <c r="C663" s="99"/>
      <c r="D663" s="99"/>
      <c r="E663" s="470"/>
      <c r="F663" s="470"/>
      <c r="G663" s="470"/>
      <c r="H663" s="37"/>
      <c r="I663" s="470"/>
    </row>
    <row r="664" spans="1:9" x14ac:dyDescent="0.35">
      <c r="A664" s="16" t="str">
        <f t="shared" si="10"/>
        <v/>
      </c>
      <c r="B664" s="470"/>
      <c r="C664" s="99"/>
      <c r="D664" s="99"/>
      <c r="E664" s="470"/>
      <c r="F664" s="470"/>
      <c r="G664" s="470"/>
      <c r="H664" s="37"/>
      <c r="I664" s="470"/>
    </row>
    <row r="665" spans="1:9" x14ac:dyDescent="0.35">
      <c r="A665" s="16" t="str">
        <f t="shared" si="10"/>
        <v/>
      </c>
      <c r="B665" s="470"/>
      <c r="C665" s="99"/>
      <c r="D665" s="99"/>
      <c r="E665" s="470"/>
      <c r="F665" s="470"/>
      <c r="G665" s="470"/>
      <c r="H665" s="37"/>
      <c r="I665" s="470"/>
    </row>
    <row r="666" spans="1:9" x14ac:dyDescent="0.35">
      <c r="A666" s="16" t="str">
        <f t="shared" si="10"/>
        <v/>
      </c>
      <c r="B666" s="470"/>
      <c r="C666" s="99"/>
      <c r="D666" s="99"/>
      <c r="E666" s="470"/>
      <c r="F666" s="470"/>
      <c r="G666" s="470"/>
      <c r="H666" s="37"/>
      <c r="I666" s="470"/>
    </row>
    <row r="667" spans="1:9" x14ac:dyDescent="0.35">
      <c r="A667" s="16" t="str">
        <f t="shared" si="10"/>
        <v/>
      </c>
      <c r="B667" s="470"/>
      <c r="C667" s="99"/>
      <c r="D667" s="99"/>
      <c r="E667" s="470"/>
      <c r="F667" s="470"/>
      <c r="G667" s="470"/>
      <c r="H667" s="37"/>
      <c r="I667" s="470"/>
    </row>
    <row r="668" spans="1:9" x14ac:dyDescent="0.35">
      <c r="A668" s="16" t="str">
        <f t="shared" si="10"/>
        <v/>
      </c>
      <c r="B668" s="470"/>
      <c r="C668" s="99"/>
      <c r="D668" s="99"/>
      <c r="E668" s="470"/>
      <c r="F668" s="470"/>
      <c r="G668" s="470"/>
      <c r="H668" s="37"/>
      <c r="I668" s="470"/>
    </row>
    <row r="669" spans="1:9" x14ac:dyDescent="0.35">
      <c r="A669" s="16" t="str">
        <f t="shared" si="10"/>
        <v/>
      </c>
      <c r="B669" s="470"/>
      <c r="C669" s="99"/>
      <c r="D669" s="99"/>
      <c r="E669" s="470"/>
      <c r="F669" s="470"/>
      <c r="G669" s="470"/>
      <c r="H669" s="37"/>
      <c r="I669" s="470"/>
    </row>
    <row r="670" spans="1:9" x14ac:dyDescent="0.35">
      <c r="A670" s="16" t="str">
        <f t="shared" si="10"/>
        <v/>
      </c>
      <c r="B670" s="470"/>
      <c r="C670" s="99"/>
      <c r="D670" s="99"/>
      <c r="E670" s="470"/>
      <c r="F670" s="470"/>
      <c r="G670" s="470"/>
      <c r="H670" s="37"/>
      <c r="I670" s="470"/>
    </row>
    <row r="671" spans="1:9" x14ac:dyDescent="0.35">
      <c r="A671" s="16" t="str">
        <f t="shared" si="10"/>
        <v/>
      </c>
      <c r="B671" s="470"/>
      <c r="C671" s="99"/>
      <c r="D671" s="99"/>
      <c r="E671" s="470"/>
      <c r="F671" s="470"/>
      <c r="G671" s="470"/>
      <c r="H671" s="37"/>
      <c r="I671" s="470"/>
    </row>
    <row r="672" spans="1:9" x14ac:dyDescent="0.35">
      <c r="A672" s="16" t="str">
        <f t="shared" si="10"/>
        <v/>
      </c>
      <c r="B672" s="470"/>
      <c r="C672" s="99"/>
      <c r="D672" s="99"/>
      <c r="E672" s="470"/>
      <c r="F672" s="470"/>
      <c r="G672" s="470"/>
      <c r="H672" s="37"/>
      <c r="I672" s="470"/>
    </row>
    <row r="673" spans="1:9" x14ac:dyDescent="0.35">
      <c r="A673" s="16" t="str">
        <f t="shared" si="10"/>
        <v/>
      </c>
      <c r="B673" s="470"/>
      <c r="C673" s="99"/>
      <c r="D673" s="99"/>
      <c r="E673" s="470"/>
      <c r="F673" s="470"/>
      <c r="G673" s="470"/>
      <c r="H673" s="37"/>
      <c r="I673" s="470"/>
    </row>
    <row r="674" spans="1:9" x14ac:dyDescent="0.35">
      <c r="A674" s="16" t="str">
        <f t="shared" si="10"/>
        <v/>
      </c>
      <c r="B674" s="470"/>
      <c r="C674" s="99"/>
      <c r="D674" s="99"/>
      <c r="E674" s="470"/>
      <c r="F674" s="470"/>
      <c r="G674" s="470"/>
      <c r="H674" s="37"/>
      <c r="I674" s="470"/>
    </row>
    <row r="675" spans="1:9" x14ac:dyDescent="0.35">
      <c r="A675" s="16" t="str">
        <f t="shared" si="10"/>
        <v/>
      </c>
      <c r="B675" s="470"/>
      <c r="C675" s="99"/>
      <c r="D675" s="99"/>
      <c r="E675" s="470"/>
      <c r="F675" s="470"/>
      <c r="G675" s="470"/>
      <c r="H675" s="37"/>
      <c r="I675" s="470"/>
    </row>
    <row r="676" spans="1:9" x14ac:dyDescent="0.35">
      <c r="A676" s="16" t="str">
        <f t="shared" si="10"/>
        <v/>
      </c>
      <c r="B676" s="470"/>
      <c r="C676" s="99"/>
      <c r="D676" s="99"/>
      <c r="E676" s="470"/>
      <c r="F676" s="470"/>
      <c r="G676" s="470"/>
      <c r="H676" s="37"/>
      <c r="I676" s="470"/>
    </row>
    <row r="677" spans="1:9" x14ac:dyDescent="0.35">
      <c r="A677" s="16" t="str">
        <f t="shared" si="10"/>
        <v/>
      </c>
      <c r="B677" s="470"/>
      <c r="C677" s="99"/>
      <c r="D677" s="99"/>
      <c r="E677" s="470"/>
      <c r="F677" s="470"/>
      <c r="G677" s="470"/>
      <c r="H677" s="37"/>
      <c r="I677" s="470"/>
    </row>
    <row r="678" spans="1:9" x14ac:dyDescent="0.35">
      <c r="A678" s="16" t="str">
        <f t="shared" si="10"/>
        <v/>
      </c>
      <c r="B678" s="470"/>
      <c r="C678" s="99"/>
      <c r="D678" s="99"/>
      <c r="E678" s="470"/>
      <c r="F678" s="470"/>
      <c r="G678" s="470"/>
      <c r="H678" s="37"/>
      <c r="I678" s="470"/>
    </row>
    <row r="679" spans="1:9" x14ac:dyDescent="0.35">
      <c r="A679" s="16" t="str">
        <f t="shared" si="10"/>
        <v/>
      </c>
      <c r="B679" s="470"/>
      <c r="C679" s="99"/>
      <c r="D679" s="99"/>
      <c r="E679" s="470"/>
      <c r="F679" s="470"/>
      <c r="G679" s="470"/>
      <c r="H679" s="37"/>
      <c r="I679" s="470"/>
    </row>
    <row r="680" spans="1:9" x14ac:dyDescent="0.35">
      <c r="A680" s="16" t="str">
        <f t="shared" si="10"/>
        <v/>
      </c>
      <c r="B680" s="470"/>
      <c r="C680" s="99"/>
      <c r="D680" s="99"/>
      <c r="E680" s="470"/>
      <c r="F680" s="470"/>
      <c r="G680" s="470"/>
      <c r="H680" s="37"/>
      <c r="I680" s="470"/>
    </row>
    <row r="681" spans="1:9" x14ac:dyDescent="0.35">
      <c r="A681" s="16" t="str">
        <f t="shared" si="10"/>
        <v/>
      </c>
      <c r="B681" s="470"/>
      <c r="C681" s="99"/>
      <c r="D681" s="99"/>
      <c r="E681" s="470"/>
      <c r="F681" s="470"/>
      <c r="G681" s="470"/>
      <c r="H681" s="37"/>
      <c r="I681" s="470"/>
    </row>
    <row r="682" spans="1:9" x14ac:dyDescent="0.35">
      <c r="A682" s="16" t="str">
        <f t="shared" si="10"/>
        <v/>
      </c>
      <c r="B682" s="470"/>
      <c r="C682" s="99"/>
      <c r="D682" s="99"/>
      <c r="E682" s="470"/>
      <c r="F682" s="470"/>
      <c r="G682" s="470"/>
      <c r="H682" s="37"/>
      <c r="I682" s="470"/>
    </row>
    <row r="683" spans="1:9" x14ac:dyDescent="0.35">
      <c r="A683" s="16" t="str">
        <f t="shared" si="10"/>
        <v/>
      </c>
      <c r="B683" s="470"/>
      <c r="C683" s="99"/>
      <c r="D683" s="99"/>
      <c r="E683" s="470"/>
      <c r="F683" s="470"/>
      <c r="G683" s="470"/>
      <c r="H683" s="37"/>
      <c r="I683" s="470"/>
    </row>
    <row r="684" spans="1:9" x14ac:dyDescent="0.35">
      <c r="A684" s="16" t="str">
        <f t="shared" si="10"/>
        <v/>
      </c>
      <c r="B684" s="470"/>
      <c r="C684" s="99"/>
      <c r="D684" s="99"/>
      <c r="E684" s="470"/>
      <c r="F684" s="470"/>
      <c r="G684" s="470"/>
      <c r="H684" s="37"/>
      <c r="I684" s="470"/>
    </row>
    <row r="685" spans="1:9" x14ac:dyDescent="0.35">
      <c r="A685" s="16" t="str">
        <f t="shared" si="10"/>
        <v/>
      </c>
      <c r="B685" s="470"/>
      <c r="C685" s="99"/>
      <c r="D685" s="99"/>
      <c r="E685" s="470"/>
      <c r="F685" s="470"/>
      <c r="G685" s="470"/>
      <c r="H685" s="37"/>
      <c r="I685" s="470"/>
    </row>
    <row r="686" spans="1:9" x14ac:dyDescent="0.35">
      <c r="A686" s="16" t="str">
        <f t="shared" si="10"/>
        <v/>
      </c>
      <c r="B686" s="470"/>
      <c r="C686" s="99"/>
      <c r="D686" s="99"/>
      <c r="E686" s="470"/>
      <c r="F686" s="470"/>
      <c r="G686" s="470"/>
      <c r="H686" s="37"/>
      <c r="I686" s="470"/>
    </row>
    <row r="687" spans="1:9" x14ac:dyDescent="0.35">
      <c r="A687" s="16" t="str">
        <f t="shared" si="10"/>
        <v/>
      </c>
      <c r="B687" s="470"/>
      <c r="C687" s="99"/>
      <c r="D687" s="99"/>
      <c r="E687" s="470"/>
      <c r="F687" s="470"/>
      <c r="G687" s="470"/>
      <c r="H687" s="37"/>
      <c r="I687" s="470"/>
    </row>
    <row r="688" spans="1:9" x14ac:dyDescent="0.35">
      <c r="A688" s="16" t="str">
        <f t="shared" si="10"/>
        <v/>
      </c>
      <c r="B688" s="470"/>
      <c r="C688" s="99"/>
      <c r="D688" s="99"/>
      <c r="E688" s="470"/>
      <c r="F688" s="470"/>
      <c r="G688" s="470"/>
      <c r="H688" s="37"/>
      <c r="I688" s="470"/>
    </row>
    <row r="689" spans="1:9" x14ac:dyDescent="0.35">
      <c r="A689" s="16" t="str">
        <f t="shared" si="10"/>
        <v/>
      </c>
      <c r="B689" s="470"/>
      <c r="C689" s="99"/>
      <c r="D689" s="99"/>
      <c r="E689" s="470"/>
      <c r="F689" s="470"/>
      <c r="G689" s="470"/>
      <c r="H689" s="37"/>
      <c r="I689" s="470"/>
    </row>
    <row r="690" spans="1:9" x14ac:dyDescent="0.35">
      <c r="A690" s="16" t="str">
        <f t="shared" si="10"/>
        <v/>
      </c>
      <c r="B690" s="470"/>
      <c r="C690" s="99"/>
      <c r="D690" s="99"/>
      <c r="E690" s="470"/>
      <c r="F690" s="470"/>
      <c r="G690" s="470"/>
      <c r="H690" s="37"/>
      <c r="I690" s="470"/>
    </row>
    <row r="691" spans="1:9" x14ac:dyDescent="0.35">
      <c r="A691" s="16" t="str">
        <f t="shared" si="10"/>
        <v/>
      </c>
      <c r="B691" s="470"/>
      <c r="C691" s="99"/>
      <c r="D691" s="99"/>
      <c r="E691" s="470"/>
      <c r="F691" s="470"/>
      <c r="G691" s="470"/>
      <c r="H691" s="37"/>
      <c r="I691" s="470"/>
    </row>
    <row r="692" spans="1:9" x14ac:dyDescent="0.35">
      <c r="A692" s="16" t="str">
        <f t="shared" si="10"/>
        <v/>
      </c>
      <c r="B692" s="470"/>
      <c r="C692" s="99"/>
      <c r="D692" s="99"/>
      <c r="E692" s="470"/>
      <c r="F692" s="470"/>
      <c r="G692" s="470"/>
      <c r="H692" s="37"/>
      <c r="I692" s="470"/>
    </row>
    <row r="693" spans="1:9" x14ac:dyDescent="0.35">
      <c r="A693" s="16" t="str">
        <f t="shared" si="10"/>
        <v/>
      </c>
      <c r="B693" s="470"/>
      <c r="C693" s="99"/>
      <c r="D693" s="99"/>
      <c r="E693" s="470"/>
      <c r="F693" s="470"/>
      <c r="G693" s="470"/>
      <c r="H693" s="37"/>
      <c r="I693" s="470"/>
    </row>
    <row r="694" spans="1:9" x14ac:dyDescent="0.35">
      <c r="A694" s="16" t="str">
        <f t="shared" si="10"/>
        <v/>
      </c>
      <c r="B694" s="470"/>
      <c r="C694" s="99"/>
      <c r="D694" s="99"/>
      <c r="E694" s="470"/>
      <c r="F694" s="470"/>
      <c r="G694" s="470"/>
      <c r="H694" s="37"/>
      <c r="I694" s="470"/>
    </row>
    <row r="695" spans="1:9" x14ac:dyDescent="0.35">
      <c r="A695" s="16" t="str">
        <f t="shared" si="10"/>
        <v/>
      </c>
      <c r="B695" s="470"/>
      <c r="C695" s="99"/>
      <c r="D695" s="99"/>
      <c r="E695" s="470"/>
      <c r="F695" s="470"/>
      <c r="G695" s="470"/>
      <c r="H695" s="37"/>
      <c r="I695" s="470"/>
    </row>
    <row r="696" spans="1:9" x14ac:dyDescent="0.35">
      <c r="A696" s="16" t="str">
        <f t="shared" si="10"/>
        <v/>
      </c>
      <c r="B696" s="470"/>
      <c r="C696" s="99"/>
      <c r="D696" s="99"/>
      <c r="E696" s="470"/>
      <c r="F696" s="470"/>
      <c r="G696" s="470"/>
      <c r="H696" s="37"/>
      <c r="I696" s="470"/>
    </row>
    <row r="697" spans="1:9" x14ac:dyDescent="0.35">
      <c r="A697" s="16" t="str">
        <f t="shared" si="10"/>
        <v/>
      </c>
      <c r="B697" s="470"/>
      <c r="C697" s="99"/>
      <c r="D697" s="99"/>
      <c r="E697" s="470"/>
      <c r="F697" s="470"/>
      <c r="G697" s="470"/>
      <c r="H697" s="37"/>
      <c r="I697" s="470"/>
    </row>
    <row r="698" spans="1:9" x14ac:dyDescent="0.35">
      <c r="A698" s="16" t="str">
        <f t="shared" si="10"/>
        <v/>
      </c>
      <c r="B698" s="470"/>
      <c r="C698" s="99"/>
      <c r="D698" s="99"/>
      <c r="E698" s="470"/>
      <c r="F698" s="470"/>
      <c r="G698" s="470"/>
      <c r="H698" s="37"/>
      <c r="I698" s="470"/>
    </row>
    <row r="699" spans="1:9" x14ac:dyDescent="0.35">
      <c r="A699" s="16" t="str">
        <f t="shared" si="10"/>
        <v/>
      </c>
      <c r="B699" s="470"/>
      <c r="C699" s="99"/>
      <c r="D699" s="99"/>
      <c r="E699" s="470"/>
      <c r="F699" s="470"/>
      <c r="G699" s="470"/>
      <c r="H699" s="37"/>
      <c r="I699" s="470"/>
    </row>
    <row r="700" spans="1:9" x14ac:dyDescent="0.35">
      <c r="A700" s="16" t="str">
        <f t="shared" si="10"/>
        <v/>
      </c>
      <c r="B700" s="470"/>
      <c r="C700" s="99"/>
      <c r="D700" s="99"/>
      <c r="E700" s="470"/>
      <c r="F700" s="470"/>
      <c r="G700" s="470"/>
      <c r="H700" s="37"/>
      <c r="I700" s="470"/>
    </row>
    <row r="701" spans="1:9" x14ac:dyDescent="0.35">
      <c r="A701" s="16" t="str">
        <f t="shared" si="10"/>
        <v/>
      </c>
      <c r="B701" s="470"/>
      <c r="C701" s="99"/>
      <c r="D701" s="99"/>
      <c r="E701" s="470"/>
      <c r="F701" s="470"/>
      <c r="G701" s="470"/>
      <c r="H701" s="37"/>
      <c r="I701" s="470"/>
    </row>
    <row r="702" spans="1:9" x14ac:dyDescent="0.35">
      <c r="A702" s="16" t="str">
        <f t="shared" si="10"/>
        <v/>
      </c>
      <c r="B702" s="470"/>
      <c r="C702" s="99"/>
      <c r="D702" s="99"/>
      <c r="E702" s="470"/>
      <c r="F702" s="470"/>
      <c r="G702" s="470"/>
      <c r="H702" s="37"/>
      <c r="I702" s="470"/>
    </row>
    <row r="703" spans="1:9" x14ac:dyDescent="0.35">
      <c r="A703" s="16" t="str">
        <f t="shared" si="10"/>
        <v/>
      </c>
      <c r="B703" s="470"/>
      <c r="C703" s="99"/>
      <c r="D703" s="99"/>
      <c r="E703" s="470"/>
      <c r="F703" s="470"/>
      <c r="G703" s="470"/>
      <c r="H703" s="37"/>
      <c r="I703" s="470"/>
    </row>
    <row r="704" spans="1:9" x14ac:dyDescent="0.35">
      <c r="A704" s="16" t="str">
        <f t="shared" si="10"/>
        <v/>
      </c>
      <c r="B704" s="470"/>
      <c r="C704" s="99"/>
      <c r="D704" s="99"/>
      <c r="E704" s="470"/>
      <c r="F704" s="470"/>
      <c r="G704" s="470"/>
      <c r="H704" s="37"/>
      <c r="I704" s="470"/>
    </row>
    <row r="705" spans="1:9" x14ac:dyDescent="0.35">
      <c r="A705" s="16" t="str">
        <f t="shared" si="10"/>
        <v/>
      </c>
      <c r="B705" s="470"/>
      <c r="C705" s="99"/>
      <c r="D705" s="99"/>
      <c r="E705" s="470"/>
      <c r="F705" s="470"/>
      <c r="G705" s="470"/>
      <c r="H705" s="37"/>
      <c r="I705" s="470"/>
    </row>
    <row r="706" spans="1:9" x14ac:dyDescent="0.35">
      <c r="A706" s="16" t="str">
        <f t="shared" si="10"/>
        <v/>
      </c>
      <c r="B706" s="470"/>
      <c r="C706" s="99"/>
      <c r="D706" s="99"/>
      <c r="E706" s="470"/>
      <c r="F706" s="470"/>
      <c r="G706" s="470"/>
      <c r="H706" s="37"/>
      <c r="I706" s="470"/>
    </row>
    <row r="707" spans="1:9" x14ac:dyDescent="0.35">
      <c r="A707" s="16" t="str">
        <f t="shared" si="10"/>
        <v/>
      </c>
      <c r="B707" s="470"/>
      <c r="C707" s="99"/>
      <c r="D707" s="99"/>
      <c r="E707" s="470"/>
      <c r="F707" s="470"/>
      <c r="G707" s="470"/>
      <c r="H707" s="37"/>
      <c r="I707" s="470"/>
    </row>
    <row r="708" spans="1:9" x14ac:dyDescent="0.35">
      <c r="A708" s="16" t="str">
        <f t="shared" si="10"/>
        <v/>
      </c>
      <c r="B708" s="470"/>
      <c r="C708" s="99"/>
      <c r="D708" s="99"/>
      <c r="E708" s="470"/>
      <c r="F708" s="470"/>
      <c r="G708" s="470"/>
      <c r="H708" s="37"/>
      <c r="I708" s="470"/>
    </row>
    <row r="709" spans="1:9" x14ac:dyDescent="0.35">
      <c r="A709" s="16" t="str">
        <f t="shared" si="10"/>
        <v/>
      </c>
      <c r="B709" s="470"/>
      <c r="C709" s="99"/>
      <c r="D709" s="99"/>
      <c r="E709" s="470"/>
      <c r="F709" s="470"/>
      <c r="G709" s="470"/>
      <c r="H709" s="37"/>
      <c r="I709" s="470"/>
    </row>
    <row r="710" spans="1:9" x14ac:dyDescent="0.35">
      <c r="A710" s="16" t="str">
        <f t="shared" si="10"/>
        <v/>
      </c>
      <c r="B710" s="470"/>
      <c r="C710" s="99"/>
      <c r="D710" s="99"/>
      <c r="E710" s="470"/>
      <c r="F710" s="470"/>
      <c r="G710" s="470"/>
      <c r="H710" s="37"/>
      <c r="I710" s="470"/>
    </row>
    <row r="711" spans="1:9" x14ac:dyDescent="0.35">
      <c r="A711" s="16" t="str">
        <f t="shared" si="10"/>
        <v/>
      </c>
      <c r="B711" s="470"/>
      <c r="C711" s="99"/>
      <c r="D711" s="99"/>
      <c r="E711" s="470"/>
      <c r="F711" s="470"/>
      <c r="G711" s="470"/>
      <c r="H711" s="37"/>
      <c r="I711" s="470"/>
    </row>
    <row r="712" spans="1:9" x14ac:dyDescent="0.35">
      <c r="A712" s="16" t="str">
        <f t="shared" si="10"/>
        <v/>
      </c>
      <c r="B712" s="470"/>
      <c r="C712" s="99"/>
      <c r="D712" s="99"/>
      <c r="E712" s="470"/>
      <c r="F712" s="470"/>
      <c r="G712" s="470"/>
      <c r="H712" s="37"/>
      <c r="I712" s="470"/>
    </row>
    <row r="713" spans="1:9" x14ac:dyDescent="0.35">
      <c r="A713" s="16" t="str">
        <f t="shared" si="10"/>
        <v/>
      </c>
      <c r="B713" s="470"/>
      <c r="C713" s="99"/>
      <c r="D713" s="99"/>
      <c r="E713" s="470"/>
      <c r="F713" s="470"/>
      <c r="G713" s="470"/>
      <c r="H713" s="37"/>
      <c r="I713" s="470"/>
    </row>
    <row r="714" spans="1:9" x14ac:dyDescent="0.35">
      <c r="A714" s="16" t="str">
        <f t="shared" si="10"/>
        <v/>
      </c>
      <c r="B714" s="470"/>
      <c r="C714" s="99"/>
      <c r="D714" s="99"/>
      <c r="E714" s="470"/>
      <c r="F714" s="470"/>
      <c r="G714" s="470"/>
      <c r="H714" s="37"/>
      <c r="I714" s="470"/>
    </row>
    <row r="715" spans="1:9" x14ac:dyDescent="0.35">
      <c r="A715" s="16" t="str">
        <f t="shared" si="10"/>
        <v/>
      </c>
      <c r="B715" s="470"/>
      <c r="C715" s="99"/>
      <c r="D715" s="99"/>
      <c r="E715" s="470"/>
      <c r="F715" s="470"/>
      <c r="G715" s="470"/>
      <c r="H715" s="37"/>
      <c r="I715" s="470"/>
    </row>
    <row r="716" spans="1:9" x14ac:dyDescent="0.35">
      <c r="A716" s="16" t="str">
        <f t="shared" ref="A716:A779" si="11">B716&amp;C716&amp;D716</f>
        <v/>
      </c>
      <c r="B716" s="470"/>
      <c r="C716" s="99"/>
      <c r="D716" s="99"/>
      <c r="E716" s="470"/>
      <c r="F716" s="470"/>
      <c r="G716" s="470"/>
      <c r="H716" s="37"/>
      <c r="I716" s="470"/>
    </row>
    <row r="717" spans="1:9" x14ac:dyDescent="0.35">
      <c r="A717" s="16" t="str">
        <f t="shared" si="11"/>
        <v/>
      </c>
      <c r="B717" s="470"/>
      <c r="C717" s="99"/>
      <c r="D717" s="99"/>
      <c r="E717" s="470"/>
      <c r="F717" s="470"/>
      <c r="G717" s="470"/>
      <c r="H717" s="37"/>
      <c r="I717" s="470"/>
    </row>
    <row r="718" spans="1:9" x14ac:dyDescent="0.35">
      <c r="A718" s="16" t="str">
        <f t="shared" si="11"/>
        <v/>
      </c>
      <c r="B718" s="470"/>
      <c r="C718" s="99"/>
      <c r="D718" s="99"/>
      <c r="E718" s="470"/>
      <c r="F718" s="470"/>
      <c r="G718" s="470"/>
      <c r="H718" s="37"/>
      <c r="I718" s="470"/>
    </row>
    <row r="719" spans="1:9" x14ac:dyDescent="0.35">
      <c r="A719" s="16" t="str">
        <f t="shared" si="11"/>
        <v/>
      </c>
      <c r="B719" s="470"/>
      <c r="C719" s="99"/>
      <c r="D719" s="99"/>
      <c r="E719" s="470"/>
      <c r="F719" s="470"/>
      <c r="G719" s="470"/>
      <c r="H719" s="37"/>
      <c r="I719" s="470"/>
    </row>
    <row r="720" spans="1:9" x14ac:dyDescent="0.35">
      <c r="A720" s="16" t="str">
        <f t="shared" si="11"/>
        <v/>
      </c>
      <c r="B720" s="470"/>
      <c r="C720" s="99"/>
      <c r="D720" s="99"/>
      <c r="E720" s="470"/>
      <c r="F720" s="470"/>
      <c r="G720" s="470"/>
      <c r="H720" s="37"/>
      <c r="I720" s="470"/>
    </row>
    <row r="721" spans="1:9" x14ac:dyDescent="0.35">
      <c r="A721" s="16" t="str">
        <f t="shared" si="11"/>
        <v/>
      </c>
      <c r="B721" s="470"/>
      <c r="C721" s="99"/>
      <c r="D721" s="99"/>
      <c r="E721" s="470"/>
      <c r="F721" s="470"/>
      <c r="G721" s="470"/>
      <c r="H721" s="37"/>
      <c r="I721" s="470"/>
    </row>
    <row r="722" spans="1:9" x14ac:dyDescent="0.35">
      <c r="A722" s="16" t="str">
        <f t="shared" si="11"/>
        <v/>
      </c>
      <c r="B722" s="470"/>
      <c r="C722" s="99"/>
      <c r="D722" s="99"/>
      <c r="E722" s="470"/>
      <c r="F722" s="470"/>
      <c r="G722" s="470"/>
      <c r="H722" s="37"/>
      <c r="I722" s="470"/>
    </row>
    <row r="723" spans="1:9" x14ac:dyDescent="0.35">
      <c r="A723" s="16" t="str">
        <f t="shared" si="11"/>
        <v/>
      </c>
      <c r="B723" s="470"/>
      <c r="C723" s="99"/>
      <c r="D723" s="99"/>
      <c r="E723" s="470"/>
      <c r="F723" s="470"/>
      <c r="G723" s="470"/>
      <c r="H723" s="37"/>
      <c r="I723" s="470"/>
    </row>
    <row r="724" spans="1:9" x14ac:dyDescent="0.35">
      <c r="A724" s="16" t="str">
        <f t="shared" si="11"/>
        <v/>
      </c>
      <c r="B724" s="470"/>
      <c r="C724" s="99"/>
      <c r="D724" s="99"/>
      <c r="E724" s="470"/>
      <c r="F724" s="470"/>
      <c r="G724" s="470"/>
      <c r="H724" s="37"/>
      <c r="I724" s="470"/>
    </row>
    <row r="725" spans="1:9" x14ac:dyDescent="0.35">
      <c r="A725" s="16" t="str">
        <f t="shared" si="11"/>
        <v/>
      </c>
      <c r="B725" s="470"/>
      <c r="C725" s="99"/>
      <c r="D725" s="99"/>
      <c r="E725" s="470"/>
      <c r="F725" s="470"/>
      <c r="G725" s="470"/>
      <c r="H725" s="37"/>
      <c r="I725" s="470"/>
    </row>
    <row r="726" spans="1:9" x14ac:dyDescent="0.35">
      <c r="A726" s="16" t="str">
        <f t="shared" si="11"/>
        <v/>
      </c>
      <c r="B726" s="470"/>
      <c r="C726" s="99"/>
      <c r="D726" s="99"/>
      <c r="E726" s="470"/>
      <c r="F726" s="470"/>
      <c r="G726" s="470"/>
      <c r="H726" s="37"/>
      <c r="I726" s="470"/>
    </row>
    <row r="727" spans="1:9" x14ac:dyDescent="0.35">
      <c r="A727" s="16" t="str">
        <f t="shared" si="11"/>
        <v/>
      </c>
      <c r="B727" s="470"/>
      <c r="C727" s="99"/>
      <c r="D727" s="99"/>
      <c r="E727" s="470"/>
      <c r="F727" s="470"/>
      <c r="G727" s="470"/>
      <c r="H727" s="37"/>
      <c r="I727" s="470"/>
    </row>
    <row r="728" spans="1:9" x14ac:dyDescent="0.35">
      <c r="A728" s="16" t="str">
        <f t="shared" si="11"/>
        <v/>
      </c>
      <c r="B728" s="470"/>
      <c r="C728" s="99"/>
      <c r="D728" s="99"/>
      <c r="E728" s="470"/>
      <c r="F728" s="470"/>
      <c r="G728" s="470"/>
      <c r="H728" s="37"/>
      <c r="I728" s="470"/>
    </row>
    <row r="729" spans="1:9" x14ac:dyDescent="0.35">
      <c r="A729" s="16" t="str">
        <f t="shared" si="11"/>
        <v/>
      </c>
      <c r="B729" s="470"/>
      <c r="C729" s="99"/>
      <c r="D729" s="99"/>
      <c r="E729" s="470"/>
      <c r="F729" s="470"/>
      <c r="G729" s="470"/>
      <c r="H729" s="37"/>
      <c r="I729" s="470"/>
    </row>
    <row r="730" spans="1:9" x14ac:dyDescent="0.35">
      <c r="A730" s="16" t="str">
        <f t="shared" si="11"/>
        <v/>
      </c>
      <c r="B730" s="470"/>
      <c r="C730" s="99"/>
      <c r="D730" s="99"/>
      <c r="E730" s="470"/>
      <c r="F730" s="470"/>
      <c r="G730" s="470"/>
      <c r="H730" s="37"/>
      <c r="I730" s="470"/>
    </row>
    <row r="731" spans="1:9" x14ac:dyDescent="0.35">
      <c r="A731" s="16" t="str">
        <f t="shared" si="11"/>
        <v/>
      </c>
      <c r="B731" s="470"/>
      <c r="C731" s="99"/>
      <c r="D731" s="99"/>
      <c r="E731" s="470"/>
      <c r="F731" s="470"/>
      <c r="G731" s="470"/>
      <c r="H731" s="37"/>
      <c r="I731" s="470"/>
    </row>
    <row r="732" spans="1:9" x14ac:dyDescent="0.35">
      <c r="A732" s="16" t="str">
        <f t="shared" si="11"/>
        <v/>
      </c>
      <c r="B732" s="470"/>
      <c r="C732" s="99"/>
      <c r="D732" s="99"/>
      <c r="E732" s="470"/>
      <c r="F732" s="470"/>
      <c r="G732" s="470"/>
      <c r="H732" s="37"/>
      <c r="I732" s="470"/>
    </row>
    <row r="733" spans="1:9" x14ac:dyDescent="0.35">
      <c r="A733" s="16" t="str">
        <f t="shared" si="11"/>
        <v/>
      </c>
      <c r="B733" s="470"/>
      <c r="C733" s="99"/>
      <c r="D733" s="99"/>
      <c r="E733" s="470"/>
      <c r="F733" s="470"/>
      <c r="G733" s="470"/>
      <c r="H733" s="37"/>
      <c r="I733" s="470"/>
    </row>
    <row r="734" spans="1:9" x14ac:dyDescent="0.35">
      <c r="A734" s="16" t="str">
        <f t="shared" si="11"/>
        <v/>
      </c>
      <c r="B734" s="470"/>
      <c r="C734" s="99"/>
      <c r="D734" s="99"/>
      <c r="E734" s="470"/>
      <c r="F734" s="470"/>
      <c r="G734" s="470"/>
      <c r="H734" s="37"/>
      <c r="I734" s="470"/>
    </row>
    <row r="735" spans="1:9" x14ac:dyDescent="0.35">
      <c r="A735" s="16" t="str">
        <f t="shared" si="11"/>
        <v/>
      </c>
      <c r="B735" s="470"/>
      <c r="C735" s="99"/>
      <c r="D735" s="99"/>
      <c r="E735" s="470"/>
      <c r="F735" s="470"/>
      <c r="G735" s="470"/>
      <c r="H735" s="37"/>
      <c r="I735" s="470"/>
    </row>
    <row r="736" spans="1:9" x14ac:dyDescent="0.35">
      <c r="A736" s="16" t="str">
        <f t="shared" si="11"/>
        <v/>
      </c>
      <c r="B736" s="470"/>
      <c r="C736" s="99"/>
      <c r="D736" s="99"/>
      <c r="E736" s="470"/>
      <c r="F736" s="470"/>
      <c r="G736" s="470"/>
      <c r="H736" s="37"/>
      <c r="I736" s="470"/>
    </row>
    <row r="737" spans="1:9" x14ac:dyDescent="0.35">
      <c r="A737" s="16" t="str">
        <f t="shared" si="11"/>
        <v/>
      </c>
      <c r="B737" s="470"/>
      <c r="C737" s="99"/>
      <c r="D737" s="99"/>
      <c r="E737" s="470"/>
      <c r="F737" s="470"/>
      <c r="G737" s="470"/>
      <c r="H737" s="37"/>
      <c r="I737" s="470"/>
    </row>
    <row r="738" spans="1:9" x14ac:dyDescent="0.35">
      <c r="A738" s="16" t="str">
        <f t="shared" si="11"/>
        <v/>
      </c>
      <c r="B738" s="470"/>
      <c r="C738" s="99"/>
      <c r="D738" s="99"/>
      <c r="E738" s="470"/>
      <c r="F738" s="470"/>
      <c r="G738" s="470"/>
      <c r="H738" s="37"/>
      <c r="I738" s="470"/>
    </row>
    <row r="739" spans="1:9" x14ac:dyDescent="0.35">
      <c r="A739" s="16" t="str">
        <f t="shared" si="11"/>
        <v/>
      </c>
      <c r="B739" s="470"/>
      <c r="C739" s="99"/>
      <c r="D739" s="99"/>
      <c r="E739" s="470"/>
      <c r="F739" s="470"/>
      <c r="G739" s="470"/>
      <c r="H739" s="37"/>
      <c r="I739" s="470"/>
    </row>
    <row r="740" spans="1:9" x14ac:dyDescent="0.35">
      <c r="A740" s="16" t="str">
        <f t="shared" si="11"/>
        <v/>
      </c>
      <c r="B740" s="470"/>
      <c r="C740" s="99"/>
      <c r="D740" s="99"/>
      <c r="E740" s="470"/>
      <c r="F740" s="470"/>
      <c r="G740" s="470"/>
      <c r="H740" s="37"/>
      <c r="I740" s="470"/>
    </row>
    <row r="741" spans="1:9" x14ac:dyDescent="0.35">
      <c r="A741" s="16" t="str">
        <f t="shared" si="11"/>
        <v/>
      </c>
      <c r="B741" s="470"/>
      <c r="C741" s="99"/>
      <c r="D741" s="99"/>
      <c r="E741" s="470"/>
      <c r="F741" s="470"/>
      <c r="G741" s="470"/>
      <c r="H741" s="37"/>
      <c r="I741" s="470"/>
    </row>
    <row r="742" spans="1:9" x14ac:dyDescent="0.35">
      <c r="A742" s="16" t="str">
        <f t="shared" si="11"/>
        <v/>
      </c>
      <c r="B742" s="470"/>
      <c r="C742" s="99"/>
      <c r="D742" s="99"/>
      <c r="E742" s="470"/>
      <c r="F742" s="470"/>
      <c r="G742" s="470"/>
      <c r="H742" s="37"/>
      <c r="I742" s="470"/>
    </row>
    <row r="743" spans="1:9" x14ac:dyDescent="0.35">
      <c r="A743" s="16" t="str">
        <f t="shared" si="11"/>
        <v/>
      </c>
      <c r="B743" s="470"/>
      <c r="C743" s="99"/>
      <c r="D743" s="99"/>
      <c r="E743" s="470"/>
      <c r="F743" s="470"/>
      <c r="G743" s="470"/>
      <c r="H743" s="37"/>
      <c r="I743" s="470"/>
    </row>
    <row r="744" spans="1:9" x14ac:dyDescent="0.35">
      <c r="A744" s="16" t="str">
        <f t="shared" si="11"/>
        <v/>
      </c>
      <c r="B744" s="470"/>
      <c r="C744" s="99"/>
      <c r="D744" s="99"/>
      <c r="E744" s="470"/>
      <c r="F744" s="470"/>
      <c r="G744" s="470"/>
      <c r="H744" s="37"/>
      <c r="I744" s="470"/>
    </row>
    <row r="745" spans="1:9" x14ac:dyDescent="0.35">
      <c r="A745" s="16" t="str">
        <f t="shared" si="11"/>
        <v/>
      </c>
      <c r="B745" s="470"/>
      <c r="C745" s="99"/>
      <c r="D745" s="99"/>
      <c r="E745" s="470"/>
      <c r="F745" s="470"/>
      <c r="G745" s="470"/>
      <c r="H745" s="37"/>
      <c r="I745" s="470"/>
    </row>
    <row r="746" spans="1:9" x14ac:dyDescent="0.35">
      <c r="A746" s="16" t="str">
        <f t="shared" si="11"/>
        <v/>
      </c>
      <c r="B746" s="470"/>
      <c r="C746" s="99"/>
      <c r="D746" s="99"/>
      <c r="E746" s="470"/>
      <c r="F746" s="470"/>
      <c r="G746" s="470"/>
      <c r="H746" s="37"/>
      <c r="I746" s="470"/>
    </row>
    <row r="747" spans="1:9" x14ac:dyDescent="0.35">
      <c r="A747" s="16" t="str">
        <f t="shared" si="11"/>
        <v/>
      </c>
      <c r="B747" s="470"/>
      <c r="C747" s="99"/>
      <c r="D747" s="99"/>
      <c r="E747" s="470"/>
      <c r="F747" s="470"/>
      <c r="G747" s="470"/>
      <c r="H747" s="37"/>
      <c r="I747" s="470"/>
    </row>
    <row r="748" spans="1:9" x14ac:dyDescent="0.35">
      <c r="A748" s="16" t="str">
        <f t="shared" si="11"/>
        <v/>
      </c>
      <c r="B748" s="470"/>
      <c r="C748" s="99"/>
      <c r="D748" s="99"/>
      <c r="E748" s="470"/>
      <c r="F748" s="470"/>
      <c r="G748" s="470"/>
      <c r="H748" s="37"/>
      <c r="I748" s="470"/>
    </row>
    <row r="749" spans="1:9" x14ac:dyDescent="0.35">
      <c r="A749" s="16" t="str">
        <f t="shared" si="11"/>
        <v/>
      </c>
      <c r="B749" s="470"/>
      <c r="C749" s="99"/>
      <c r="D749" s="99"/>
      <c r="E749" s="470"/>
      <c r="F749" s="470"/>
      <c r="G749" s="470"/>
      <c r="H749" s="37"/>
      <c r="I749" s="470"/>
    </row>
    <row r="750" spans="1:9" x14ac:dyDescent="0.35">
      <c r="A750" s="16" t="str">
        <f t="shared" si="11"/>
        <v/>
      </c>
      <c r="B750" s="470"/>
      <c r="C750" s="99"/>
      <c r="D750" s="99"/>
      <c r="E750" s="470"/>
      <c r="F750" s="470"/>
      <c r="G750" s="470"/>
      <c r="H750" s="37"/>
      <c r="I750" s="470"/>
    </row>
    <row r="751" spans="1:9" x14ac:dyDescent="0.35">
      <c r="A751" s="16" t="str">
        <f t="shared" si="11"/>
        <v/>
      </c>
      <c r="B751" s="470"/>
      <c r="C751" s="99"/>
      <c r="D751" s="99"/>
      <c r="E751" s="470"/>
      <c r="F751" s="470"/>
      <c r="G751" s="470"/>
      <c r="H751" s="37"/>
      <c r="I751" s="470"/>
    </row>
    <row r="752" spans="1:9" x14ac:dyDescent="0.35">
      <c r="A752" s="16" t="str">
        <f t="shared" si="11"/>
        <v/>
      </c>
      <c r="B752" s="470"/>
      <c r="C752" s="99"/>
      <c r="D752" s="99"/>
      <c r="E752" s="470"/>
      <c r="F752" s="470"/>
      <c r="G752" s="470"/>
      <c r="H752" s="37"/>
      <c r="I752" s="470"/>
    </row>
    <row r="753" spans="1:9" x14ac:dyDescent="0.35">
      <c r="A753" s="16" t="str">
        <f t="shared" si="11"/>
        <v/>
      </c>
      <c r="B753" s="470"/>
      <c r="C753" s="99"/>
      <c r="D753" s="99"/>
      <c r="E753" s="470"/>
      <c r="F753" s="470"/>
      <c r="G753" s="470"/>
      <c r="H753" s="37"/>
      <c r="I753" s="470"/>
    </row>
    <row r="754" spans="1:9" x14ac:dyDescent="0.35">
      <c r="A754" s="16" t="str">
        <f t="shared" si="11"/>
        <v/>
      </c>
      <c r="B754" s="470"/>
      <c r="C754" s="99"/>
      <c r="D754" s="99"/>
      <c r="E754" s="470"/>
      <c r="F754" s="470"/>
      <c r="G754" s="470"/>
      <c r="H754" s="37"/>
      <c r="I754" s="470"/>
    </row>
    <row r="755" spans="1:9" x14ac:dyDescent="0.35">
      <c r="A755" s="16" t="str">
        <f t="shared" si="11"/>
        <v/>
      </c>
      <c r="B755" s="470"/>
      <c r="C755" s="99"/>
      <c r="D755" s="99"/>
      <c r="E755" s="470"/>
      <c r="F755" s="470"/>
      <c r="G755" s="470"/>
      <c r="H755" s="37"/>
      <c r="I755" s="470"/>
    </row>
    <row r="756" spans="1:9" x14ac:dyDescent="0.35">
      <c r="A756" s="16" t="str">
        <f t="shared" si="11"/>
        <v/>
      </c>
      <c r="B756" s="470"/>
      <c r="C756" s="99"/>
      <c r="D756" s="99"/>
      <c r="E756" s="470"/>
      <c r="F756" s="470"/>
      <c r="G756" s="470"/>
      <c r="H756" s="37"/>
      <c r="I756" s="470"/>
    </row>
    <row r="757" spans="1:9" x14ac:dyDescent="0.35">
      <c r="A757" s="16" t="str">
        <f t="shared" si="11"/>
        <v/>
      </c>
      <c r="B757" s="470"/>
      <c r="C757" s="99"/>
      <c r="D757" s="99"/>
      <c r="E757" s="470"/>
      <c r="F757" s="470"/>
      <c r="G757" s="470"/>
      <c r="H757" s="37"/>
      <c r="I757" s="470"/>
    </row>
    <row r="758" spans="1:9" x14ac:dyDescent="0.35">
      <c r="A758" s="16" t="str">
        <f t="shared" si="11"/>
        <v/>
      </c>
      <c r="B758" s="470"/>
      <c r="C758" s="99"/>
      <c r="D758" s="99"/>
      <c r="E758" s="470"/>
      <c r="F758" s="470"/>
      <c r="G758" s="470"/>
      <c r="H758" s="37"/>
      <c r="I758" s="470"/>
    </row>
    <row r="759" spans="1:9" x14ac:dyDescent="0.35">
      <c r="A759" s="16" t="str">
        <f t="shared" si="11"/>
        <v/>
      </c>
      <c r="B759" s="470"/>
      <c r="C759" s="99"/>
      <c r="D759" s="99"/>
      <c r="E759" s="470"/>
      <c r="F759" s="470"/>
      <c r="G759" s="470"/>
      <c r="H759" s="37"/>
      <c r="I759" s="470"/>
    </row>
    <row r="760" spans="1:9" x14ac:dyDescent="0.35">
      <c r="A760" s="16" t="str">
        <f t="shared" si="11"/>
        <v/>
      </c>
      <c r="B760" s="470"/>
      <c r="C760" s="99"/>
      <c r="D760" s="99"/>
      <c r="E760" s="470"/>
      <c r="F760" s="470"/>
      <c r="G760" s="470"/>
      <c r="H760" s="37"/>
      <c r="I760" s="470"/>
    </row>
    <row r="761" spans="1:9" x14ac:dyDescent="0.35">
      <c r="A761" s="16" t="str">
        <f t="shared" si="11"/>
        <v/>
      </c>
      <c r="B761" s="470"/>
      <c r="C761" s="99"/>
      <c r="D761" s="99"/>
      <c r="E761" s="470"/>
      <c r="F761" s="470"/>
      <c r="G761" s="470"/>
      <c r="H761" s="37"/>
      <c r="I761" s="470"/>
    </row>
    <row r="762" spans="1:9" x14ac:dyDescent="0.35">
      <c r="A762" s="16" t="str">
        <f t="shared" si="11"/>
        <v/>
      </c>
      <c r="B762" s="470"/>
      <c r="C762" s="99"/>
      <c r="D762" s="99"/>
      <c r="E762" s="470"/>
      <c r="F762" s="470"/>
      <c r="G762" s="470"/>
      <c r="H762" s="37"/>
      <c r="I762" s="470"/>
    </row>
    <row r="763" spans="1:9" x14ac:dyDescent="0.35">
      <c r="A763" s="16" t="str">
        <f t="shared" si="11"/>
        <v/>
      </c>
      <c r="B763" s="470"/>
      <c r="C763" s="99"/>
      <c r="D763" s="99"/>
      <c r="E763" s="470"/>
      <c r="F763" s="470"/>
      <c r="G763" s="470"/>
      <c r="H763" s="37"/>
      <c r="I763" s="470"/>
    </row>
    <row r="764" spans="1:9" x14ac:dyDescent="0.35">
      <c r="A764" s="16" t="str">
        <f t="shared" si="11"/>
        <v/>
      </c>
      <c r="B764" s="470"/>
      <c r="C764" s="99"/>
      <c r="D764" s="99"/>
      <c r="E764" s="470"/>
      <c r="F764" s="470"/>
      <c r="G764" s="470"/>
      <c r="H764" s="37"/>
      <c r="I764" s="470"/>
    </row>
    <row r="765" spans="1:9" x14ac:dyDescent="0.35">
      <c r="A765" s="16" t="str">
        <f t="shared" si="11"/>
        <v/>
      </c>
      <c r="B765" s="470"/>
      <c r="C765" s="99"/>
      <c r="D765" s="99"/>
      <c r="E765" s="470"/>
      <c r="F765" s="470"/>
      <c r="G765" s="470"/>
      <c r="H765" s="37"/>
      <c r="I765" s="470"/>
    </row>
    <row r="766" spans="1:9" x14ac:dyDescent="0.35">
      <c r="A766" s="16" t="str">
        <f t="shared" si="11"/>
        <v/>
      </c>
      <c r="B766" s="470"/>
      <c r="C766" s="99"/>
      <c r="D766" s="99"/>
      <c r="E766" s="470"/>
      <c r="F766" s="470"/>
      <c r="G766" s="470"/>
      <c r="H766" s="37"/>
      <c r="I766" s="470"/>
    </row>
    <row r="767" spans="1:9" x14ac:dyDescent="0.35">
      <c r="A767" s="16" t="str">
        <f t="shared" si="11"/>
        <v/>
      </c>
      <c r="B767" s="470"/>
      <c r="C767" s="99"/>
      <c r="D767" s="99"/>
      <c r="E767" s="470"/>
      <c r="F767" s="470"/>
      <c r="G767" s="470"/>
      <c r="H767" s="37"/>
      <c r="I767" s="470"/>
    </row>
    <row r="768" spans="1:9" x14ac:dyDescent="0.35">
      <c r="A768" s="16" t="str">
        <f t="shared" si="11"/>
        <v/>
      </c>
      <c r="B768" s="470"/>
      <c r="C768" s="99"/>
      <c r="D768" s="99"/>
      <c r="E768" s="470"/>
      <c r="F768" s="470"/>
      <c r="G768" s="470"/>
      <c r="H768" s="37"/>
      <c r="I768" s="470"/>
    </row>
    <row r="769" spans="1:9" x14ac:dyDescent="0.35">
      <c r="A769" s="16" t="str">
        <f t="shared" si="11"/>
        <v/>
      </c>
      <c r="B769" s="470"/>
      <c r="C769" s="99"/>
      <c r="D769" s="99"/>
      <c r="E769" s="470"/>
      <c r="F769" s="470"/>
      <c r="G769" s="470"/>
      <c r="H769" s="37"/>
      <c r="I769" s="470"/>
    </row>
    <row r="770" spans="1:9" x14ac:dyDescent="0.35">
      <c r="A770" s="16" t="str">
        <f t="shared" si="11"/>
        <v/>
      </c>
      <c r="B770" s="470"/>
      <c r="C770" s="99"/>
      <c r="D770" s="99"/>
      <c r="E770" s="470"/>
      <c r="F770" s="470"/>
      <c r="G770" s="470"/>
      <c r="H770" s="37"/>
      <c r="I770" s="470"/>
    </row>
    <row r="771" spans="1:9" x14ac:dyDescent="0.35">
      <c r="A771" s="16" t="str">
        <f t="shared" si="11"/>
        <v/>
      </c>
      <c r="B771" s="470"/>
      <c r="C771" s="99"/>
      <c r="D771" s="99"/>
      <c r="E771" s="470"/>
      <c r="F771" s="470"/>
      <c r="G771" s="470"/>
      <c r="H771" s="37"/>
      <c r="I771" s="470"/>
    </row>
    <row r="772" spans="1:9" x14ac:dyDescent="0.35">
      <c r="A772" s="16" t="str">
        <f t="shared" si="11"/>
        <v/>
      </c>
      <c r="B772" s="470"/>
      <c r="C772" s="99"/>
      <c r="D772" s="99"/>
      <c r="E772" s="470"/>
      <c r="F772" s="470"/>
      <c r="G772" s="470"/>
      <c r="H772" s="37"/>
      <c r="I772" s="470"/>
    </row>
    <row r="773" spans="1:9" x14ac:dyDescent="0.35">
      <c r="A773" s="16" t="str">
        <f t="shared" si="11"/>
        <v/>
      </c>
      <c r="B773" s="470"/>
      <c r="C773" s="99"/>
      <c r="D773" s="99"/>
      <c r="E773" s="470"/>
      <c r="F773" s="470"/>
      <c r="G773" s="470"/>
      <c r="H773" s="37"/>
      <c r="I773" s="470"/>
    </row>
    <row r="774" spans="1:9" x14ac:dyDescent="0.35">
      <c r="A774" s="16" t="str">
        <f t="shared" si="11"/>
        <v/>
      </c>
      <c r="B774" s="470"/>
      <c r="C774" s="99"/>
      <c r="D774" s="99"/>
      <c r="E774" s="470"/>
      <c r="F774" s="470"/>
      <c r="G774" s="470"/>
      <c r="H774" s="37"/>
      <c r="I774" s="470"/>
    </row>
    <row r="775" spans="1:9" x14ac:dyDescent="0.35">
      <c r="A775" s="16" t="str">
        <f t="shared" si="11"/>
        <v/>
      </c>
      <c r="B775" s="470"/>
      <c r="C775" s="99"/>
      <c r="D775" s="99"/>
      <c r="E775" s="470"/>
      <c r="F775" s="470"/>
      <c r="G775" s="470"/>
      <c r="H775" s="37"/>
      <c r="I775" s="470"/>
    </row>
    <row r="776" spans="1:9" x14ac:dyDescent="0.35">
      <c r="A776" s="16" t="str">
        <f t="shared" si="11"/>
        <v/>
      </c>
      <c r="B776" s="470"/>
      <c r="C776" s="99"/>
      <c r="D776" s="99"/>
      <c r="E776" s="470"/>
      <c r="F776" s="470"/>
      <c r="G776" s="470"/>
      <c r="H776" s="37"/>
      <c r="I776" s="470"/>
    </row>
    <row r="777" spans="1:9" x14ac:dyDescent="0.35">
      <c r="A777" s="16" t="str">
        <f t="shared" si="11"/>
        <v/>
      </c>
      <c r="B777" s="470"/>
      <c r="C777" s="99"/>
      <c r="D777" s="99"/>
      <c r="E777" s="470"/>
      <c r="F777" s="470"/>
      <c r="G777" s="470"/>
      <c r="H777" s="37"/>
      <c r="I777" s="470"/>
    </row>
    <row r="778" spans="1:9" x14ac:dyDescent="0.35">
      <c r="A778" s="16" t="str">
        <f t="shared" si="11"/>
        <v/>
      </c>
      <c r="B778" s="470"/>
      <c r="C778" s="99"/>
      <c r="D778" s="99"/>
      <c r="E778" s="470"/>
      <c r="F778" s="470"/>
      <c r="G778" s="470"/>
      <c r="H778" s="37"/>
      <c r="I778" s="470"/>
    </row>
    <row r="779" spans="1:9" x14ac:dyDescent="0.35">
      <c r="A779" s="16" t="str">
        <f t="shared" si="11"/>
        <v/>
      </c>
      <c r="B779" s="470"/>
      <c r="C779" s="99"/>
      <c r="D779" s="99"/>
      <c r="E779" s="470"/>
      <c r="F779" s="470"/>
      <c r="G779" s="470"/>
      <c r="H779" s="37"/>
      <c r="I779" s="470"/>
    </row>
    <row r="780" spans="1:9" x14ac:dyDescent="0.35">
      <c r="A780" s="16" t="str">
        <f t="shared" ref="A780:A843" si="12">B780&amp;C780&amp;D780</f>
        <v/>
      </c>
      <c r="B780" s="470"/>
      <c r="C780" s="99"/>
      <c r="D780" s="99"/>
      <c r="E780" s="470"/>
      <c r="F780" s="470"/>
      <c r="G780" s="470"/>
      <c r="H780" s="37"/>
      <c r="I780" s="470"/>
    </row>
    <row r="781" spans="1:9" x14ac:dyDescent="0.35">
      <c r="A781" s="16" t="str">
        <f t="shared" si="12"/>
        <v/>
      </c>
      <c r="B781" s="470"/>
      <c r="C781" s="99"/>
      <c r="D781" s="99"/>
      <c r="E781" s="470"/>
      <c r="F781" s="470"/>
      <c r="G781" s="470"/>
      <c r="H781" s="37"/>
      <c r="I781" s="470"/>
    </row>
    <row r="782" spans="1:9" x14ac:dyDescent="0.35">
      <c r="A782" s="16" t="str">
        <f t="shared" si="12"/>
        <v/>
      </c>
      <c r="B782" s="470"/>
      <c r="C782" s="99"/>
      <c r="D782" s="99"/>
      <c r="E782" s="470"/>
      <c r="F782" s="470"/>
      <c r="G782" s="470"/>
      <c r="H782" s="37"/>
      <c r="I782" s="470"/>
    </row>
    <row r="783" spans="1:9" x14ac:dyDescent="0.35">
      <c r="A783" s="16" t="str">
        <f t="shared" si="12"/>
        <v/>
      </c>
      <c r="B783" s="470"/>
      <c r="C783" s="99"/>
      <c r="D783" s="99"/>
      <c r="E783" s="470"/>
      <c r="F783" s="470"/>
      <c r="G783" s="470"/>
      <c r="H783" s="37"/>
      <c r="I783" s="470"/>
    </row>
    <row r="784" spans="1:9" x14ac:dyDescent="0.35">
      <c r="A784" s="16" t="str">
        <f t="shared" si="12"/>
        <v/>
      </c>
      <c r="B784" s="470"/>
      <c r="C784" s="99"/>
      <c r="D784" s="99"/>
      <c r="E784" s="470"/>
      <c r="F784" s="470"/>
      <c r="G784" s="470"/>
      <c r="H784" s="37"/>
      <c r="I784" s="470"/>
    </row>
    <row r="785" spans="1:9" x14ac:dyDescent="0.35">
      <c r="A785" s="16" t="str">
        <f t="shared" si="12"/>
        <v/>
      </c>
      <c r="B785" s="470"/>
      <c r="C785" s="99"/>
      <c r="D785" s="99"/>
      <c r="E785" s="470"/>
      <c r="F785" s="470"/>
      <c r="G785" s="470"/>
      <c r="H785" s="37"/>
      <c r="I785" s="470"/>
    </row>
    <row r="786" spans="1:9" x14ac:dyDescent="0.35">
      <c r="A786" s="16" t="str">
        <f t="shared" si="12"/>
        <v/>
      </c>
      <c r="B786" s="470"/>
      <c r="C786" s="99"/>
      <c r="D786" s="99"/>
      <c r="E786" s="470"/>
      <c r="F786" s="470"/>
      <c r="G786" s="470"/>
      <c r="H786" s="37"/>
      <c r="I786" s="470"/>
    </row>
    <row r="787" spans="1:9" x14ac:dyDescent="0.35">
      <c r="A787" s="16" t="str">
        <f t="shared" si="12"/>
        <v/>
      </c>
      <c r="B787" s="470"/>
      <c r="C787" s="99"/>
      <c r="D787" s="99"/>
      <c r="E787" s="470"/>
      <c r="F787" s="470"/>
      <c r="G787" s="470"/>
      <c r="H787" s="37"/>
      <c r="I787" s="470"/>
    </row>
    <row r="788" spans="1:9" x14ac:dyDescent="0.35">
      <c r="A788" s="16" t="str">
        <f t="shared" si="12"/>
        <v/>
      </c>
      <c r="B788" s="470"/>
      <c r="C788" s="99"/>
      <c r="D788" s="99"/>
      <c r="E788" s="470"/>
      <c r="F788" s="470"/>
      <c r="G788" s="470"/>
      <c r="H788" s="37"/>
      <c r="I788" s="470"/>
    </row>
    <row r="789" spans="1:9" x14ac:dyDescent="0.35">
      <c r="A789" s="16" t="str">
        <f t="shared" si="12"/>
        <v/>
      </c>
      <c r="B789" s="470"/>
      <c r="C789" s="99"/>
      <c r="D789" s="99"/>
      <c r="E789" s="470"/>
      <c r="F789" s="470"/>
      <c r="G789" s="470"/>
      <c r="H789" s="37"/>
      <c r="I789" s="470"/>
    </row>
    <row r="790" spans="1:9" x14ac:dyDescent="0.35">
      <c r="A790" s="16" t="str">
        <f t="shared" si="12"/>
        <v/>
      </c>
      <c r="B790" s="470"/>
      <c r="C790" s="99"/>
      <c r="D790" s="99"/>
      <c r="E790" s="470"/>
      <c r="F790" s="470"/>
      <c r="G790" s="470"/>
      <c r="H790" s="37"/>
      <c r="I790" s="470"/>
    </row>
    <row r="791" spans="1:9" x14ac:dyDescent="0.35">
      <c r="A791" s="16" t="str">
        <f t="shared" si="12"/>
        <v/>
      </c>
      <c r="B791" s="470"/>
      <c r="C791" s="99"/>
      <c r="D791" s="99"/>
      <c r="E791" s="470"/>
      <c r="F791" s="470"/>
      <c r="G791" s="470"/>
      <c r="H791" s="37"/>
      <c r="I791" s="470"/>
    </row>
    <row r="792" spans="1:9" x14ac:dyDescent="0.35">
      <c r="A792" s="16" t="str">
        <f t="shared" si="12"/>
        <v/>
      </c>
      <c r="B792" s="470"/>
      <c r="C792" s="99"/>
      <c r="D792" s="99"/>
      <c r="E792" s="470"/>
      <c r="F792" s="470"/>
      <c r="G792" s="470"/>
      <c r="H792" s="37"/>
      <c r="I792" s="470"/>
    </row>
    <row r="793" spans="1:9" x14ac:dyDescent="0.35">
      <c r="A793" s="16" t="str">
        <f t="shared" si="12"/>
        <v/>
      </c>
      <c r="B793" s="470"/>
      <c r="C793" s="99"/>
      <c r="D793" s="99"/>
      <c r="E793" s="470"/>
      <c r="F793" s="470"/>
      <c r="G793" s="470"/>
      <c r="H793" s="37"/>
      <c r="I793" s="470"/>
    </row>
    <row r="794" spans="1:9" x14ac:dyDescent="0.35">
      <c r="A794" s="16" t="str">
        <f t="shared" si="12"/>
        <v/>
      </c>
      <c r="B794" s="470"/>
      <c r="C794" s="99"/>
      <c r="D794" s="99"/>
      <c r="E794" s="470"/>
      <c r="F794" s="470"/>
      <c r="G794" s="470"/>
      <c r="H794" s="37"/>
      <c r="I794" s="470"/>
    </row>
    <row r="795" spans="1:9" x14ac:dyDescent="0.35">
      <c r="A795" s="16" t="str">
        <f t="shared" si="12"/>
        <v/>
      </c>
      <c r="B795" s="470"/>
      <c r="C795" s="99"/>
      <c r="D795" s="99"/>
      <c r="E795" s="470"/>
      <c r="F795" s="470"/>
      <c r="G795" s="470"/>
      <c r="H795" s="37"/>
      <c r="I795" s="470"/>
    </row>
    <row r="796" spans="1:9" x14ac:dyDescent="0.35">
      <c r="A796" s="16" t="str">
        <f t="shared" si="12"/>
        <v/>
      </c>
      <c r="B796" s="470"/>
      <c r="C796" s="99"/>
      <c r="D796" s="99"/>
      <c r="E796" s="470"/>
      <c r="F796" s="470"/>
      <c r="G796" s="470"/>
      <c r="H796" s="37"/>
      <c r="I796" s="470"/>
    </row>
    <row r="797" spans="1:9" x14ac:dyDescent="0.35">
      <c r="A797" s="16" t="str">
        <f t="shared" si="12"/>
        <v/>
      </c>
      <c r="B797" s="470"/>
      <c r="C797" s="99"/>
      <c r="D797" s="99"/>
      <c r="E797" s="470"/>
      <c r="F797" s="470"/>
      <c r="G797" s="470"/>
      <c r="H797" s="37"/>
      <c r="I797" s="470"/>
    </row>
    <row r="798" spans="1:9" x14ac:dyDescent="0.35">
      <c r="A798" s="16" t="str">
        <f t="shared" si="12"/>
        <v/>
      </c>
      <c r="B798" s="470"/>
      <c r="C798" s="99"/>
      <c r="D798" s="99"/>
      <c r="E798" s="470"/>
      <c r="F798" s="470"/>
      <c r="G798" s="470"/>
      <c r="H798" s="37"/>
      <c r="I798" s="470"/>
    </row>
    <row r="799" spans="1:9" x14ac:dyDescent="0.35">
      <c r="A799" s="16" t="str">
        <f t="shared" si="12"/>
        <v/>
      </c>
      <c r="B799" s="470"/>
      <c r="C799" s="99"/>
      <c r="D799" s="99"/>
      <c r="E799" s="470"/>
      <c r="F799" s="470"/>
      <c r="G799" s="470"/>
      <c r="H799" s="37"/>
      <c r="I799" s="470"/>
    </row>
    <row r="800" spans="1:9" x14ac:dyDescent="0.35">
      <c r="A800" s="16" t="str">
        <f t="shared" si="12"/>
        <v/>
      </c>
      <c r="B800" s="470"/>
      <c r="C800" s="99"/>
      <c r="D800" s="99"/>
      <c r="E800" s="470"/>
      <c r="F800" s="470"/>
      <c r="G800" s="470"/>
      <c r="H800" s="37"/>
      <c r="I800" s="470"/>
    </row>
    <row r="801" spans="1:9" x14ac:dyDescent="0.35">
      <c r="A801" s="16" t="str">
        <f t="shared" si="12"/>
        <v/>
      </c>
      <c r="B801" s="470"/>
      <c r="C801" s="99"/>
      <c r="D801" s="99"/>
      <c r="E801" s="470"/>
      <c r="F801" s="470"/>
      <c r="G801" s="470"/>
      <c r="H801" s="37"/>
      <c r="I801" s="470"/>
    </row>
    <row r="802" spans="1:9" x14ac:dyDescent="0.35">
      <c r="A802" s="16" t="str">
        <f t="shared" si="12"/>
        <v/>
      </c>
      <c r="B802" s="470"/>
      <c r="C802" s="99"/>
      <c r="D802" s="99"/>
      <c r="E802" s="470"/>
      <c r="F802" s="470"/>
      <c r="G802" s="470"/>
      <c r="H802" s="37"/>
      <c r="I802" s="470"/>
    </row>
    <row r="803" spans="1:9" x14ac:dyDescent="0.35">
      <c r="A803" s="16" t="str">
        <f t="shared" si="12"/>
        <v/>
      </c>
      <c r="B803" s="470"/>
      <c r="C803" s="99"/>
      <c r="D803" s="99"/>
      <c r="E803" s="470"/>
      <c r="F803" s="470"/>
      <c r="G803" s="470"/>
      <c r="H803" s="37"/>
      <c r="I803" s="470"/>
    </row>
    <row r="804" spans="1:9" x14ac:dyDescent="0.35">
      <c r="A804" s="16" t="str">
        <f t="shared" si="12"/>
        <v/>
      </c>
      <c r="B804" s="470"/>
      <c r="C804" s="99"/>
      <c r="D804" s="99"/>
      <c r="E804" s="470"/>
      <c r="F804" s="470"/>
      <c r="G804" s="470"/>
      <c r="H804" s="37"/>
      <c r="I804" s="470"/>
    </row>
    <row r="805" spans="1:9" x14ac:dyDescent="0.35">
      <c r="A805" s="16" t="str">
        <f t="shared" si="12"/>
        <v/>
      </c>
      <c r="B805" s="470"/>
      <c r="C805" s="99"/>
      <c r="D805" s="99"/>
      <c r="E805" s="470"/>
      <c r="F805" s="470"/>
      <c r="G805" s="470"/>
      <c r="H805" s="37"/>
      <c r="I805" s="470"/>
    </row>
    <row r="806" spans="1:9" x14ac:dyDescent="0.35">
      <c r="A806" s="16" t="str">
        <f t="shared" si="12"/>
        <v/>
      </c>
      <c r="B806" s="470"/>
      <c r="C806" s="99"/>
      <c r="D806" s="99"/>
      <c r="E806" s="470"/>
      <c r="F806" s="470"/>
      <c r="G806" s="470"/>
      <c r="H806" s="37"/>
      <c r="I806" s="470"/>
    </row>
    <row r="807" spans="1:9" x14ac:dyDescent="0.35">
      <c r="A807" s="16" t="str">
        <f t="shared" si="12"/>
        <v/>
      </c>
      <c r="B807" s="470"/>
      <c r="C807" s="99"/>
      <c r="D807" s="99"/>
      <c r="E807" s="470"/>
      <c r="F807" s="470"/>
      <c r="G807" s="470"/>
      <c r="H807" s="37"/>
      <c r="I807" s="470"/>
    </row>
    <row r="808" spans="1:9" x14ac:dyDescent="0.35">
      <c r="A808" s="16" t="str">
        <f t="shared" si="12"/>
        <v/>
      </c>
      <c r="B808" s="470"/>
      <c r="C808" s="99"/>
      <c r="D808" s="99"/>
      <c r="E808" s="470"/>
      <c r="F808" s="470"/>
      <c r="G808" s="470"/>
      <c r="H808" s="37"/>
      <c r="I808" s="470"/>
    </row>
    <row r="809" spans="1:9" x14ac:dyDescent="0.35">
      <c r="A809" s="16" t="str">
        <f t="shared" si="12"/>
        <v/>
      </c>
      <c r="B809" s="470"/>
      <c r="C809" s="99"/>
      <c r="D809" s="99"/>
      <c r="E809" s="470"/>
      <c r="F809" s="470"/>
      <c r="G809" s="470"/>
      <c r="H809" s="37"/>
      <c r="I809" s="470"/>
    </row>
    <row r="810" spans="1:9" x14ac:dyDescent="0.35">
      <c r="A810" s="16" t="str">
        <f t="shared" si="12"/>
        <v/>
      </c>
      <c r="B810" s="470"/>
      <c r="C810" s="99"/>
      <c r="D810" s="99"/>
      <c r="E810" s="470"/>
      <c r="F810" s="470"/>
      <c r="G810" s="470"/>
      <c r="H810" s="37"/>
      <c r="I810" s="470"/>
    </row>
    <row r="811" spans="1:9" x14ac:dyDescent="0.35">
      <c r="A811" s="16" t="str">
        <f t="shared" si="12"/>
        <v/>
      </c>
      <c r="B811" s="470"/>
      <c r="C811" s="99"/>
      <c r="D811" s="99"/>
      <c r="E811" s="470"/>
      <c r="F811" s="470"/>
      <c r="G811" s="470"/>
      <c r="H811" s="37"/>
      <c r="I811" s="470"/>
    </row>
    <row r="812" spans="1:9" x14ac:dyDescent="0.35">
      <c r="A812" s="16" t="str">
        <f t="shared" si="12"/>
        <v/>
      </c>
      <c r="B812" s="470"/>
      <c r="C812" s="99"/>
      <c r="D812" s="99"/>
      <c r="E812" s="470"/>
      <c r="F812" s="470"/>
      <c r="G812" s="470"/>
      <c r="H812" s="37"/>
      <c r="I812" s="470"/>
    </row>
    <row r="813" spans="1:9" x14ac:dyDescent="0.35">
      <c r="A813" s="16" t="str">
        <f t="shared" si="12"/>
        <v/>
      </c>
      <c r="B813" s="470"/>
      <c r="C813" s="99"/>
      <c r="D813" s="99"/>
      <c r="E813" s="470"/>
      <c r="F813" s="470"/>
      <c r="G813" s="470"/>
      <c r="H813" s="37"/>
      <c r="I813" s="470"/>
    </row>
    <row r="814" spans="1:9" x14ac:dyDescent="0.35">
      <c r="A814" s="16" t="str">
        <f t="shared" si="12"/>
        <v/>
      </c>
      <c r="B814" s="470"/>
      <c r="C814" s="99"/>
      <c r="D814" s="99"/>
      <c r="E814" s="470"/>
      <c r="F814" s="470"/>
      <c r="G814" s="470"/>
      <c r="H814" s="37"/>
      <c r="I814" s="470"/>
    </row>
    <row r="815" spans="1:9" x14ac:dyDescent="0.35">
      <c r="A815" s="16" t="str">
        <f t="shared" si="12"/>
        <v/>
      </c>
      <c r="B815" s="470"/>
      <c r="C815" s="99"/>
      <c r="D815" s="99"/>
      <c r="E815" s="470"/>
      <c r="F815" s="470"/>
      <c r="G815" s="470"/>
      <c r="H815" s="37"/>
      <c r="I815" s="470"/>
    </row>
    <row r="816" spans="1:9" x14ac:dyDescent="0.35">
      <c r="A816" s="16" t="str">
        <f t="shared" si="12"/>
        <v/>
      </c>
      <c r="B816" s="470"/>
      <c r="C816" s="99"/>
      <c r="D816" s="99"/>
      <c r="E816" s="470"/>
      <c r="F816" s="470"/>
      <c r="G816" s="470"/>
      <c r="H816" s="37"/>
      <c r="I816" s="470"/>
    </row>
    <row r="817" spans="1:9" x14ac:dyDescent="0.35">
      <c r="A817" s="16" t="str">
        <f t="shared" si="12"/>
        <v/>
      </c>
      <c r="B817" s="470"/>
      <c r="C817" s="99"/>
      <c r="D817" s="99"/>
      <c r="E817" s="470"/>
      <c r="F817" s="470"/>
      <c r="G817" s="470"/>
      <c r="H817" s="37"/>
      <c r="I817" s="470"/>
    </row>
    <row r="818" spans="1:9" x14ac:dyDescent="0.35">
      <c r="A818" s="16" t="str">
        <f t="shared" si="12"/>
        <v/>
      </c>
      <c r="B818" s="470"/>
      <c r="C818" s="99"/>
      <c r="D818" s="99"/>
      <c r="E818" s="470"/>
      <c r="F818" s="470"/>
      <c r="G818" s="470"/>
      <c r="H818" s="37"/>
      <c r="I818" s="470"/>
    </row>
    <row r="819" spans="1:9" x14ac:dyDescent="0.35">
      <c r="A819" s="16" t="str">
        <f t="shared" si="12"/>
        <v/>
      </c>
      <c r="B819" s="470"/>
      <c r="C819" s="99"/>
      <c r="D819" s="99"/>
      <c r="E819" s="470"/>
      <c r="F819" s="470"/>
      <c r="G819" s="470"/>
      <c r="H819" s="37"/>
      <c r="I819" s="470"/>
    </row>
    <row r="820" spans="1:9" x14ac:dyDescent="0.35">
      <c r="A820" s="16" t="str">
        <f t="shared" si="12"/>
        <v/>
      </c>
      <c r="B820" s="470"/>
      <c r="C820" s="99"/>
      <c r="D820" s="99"/>
      <c r="E820" s="470"/>
      <c r="F820" s="470"/>
      <c r="G820" s="470"/>
      <c r="H820" s="37"/>
      <c r="I820" s="470"/>
    </row>
    <row r="821" spans="1:9" x14ac:dyDescent="0.35">
      <c r="A821" s="16" t="str">
        <f t="shared" si="12"/>
        <v/>
      </c>
      <c r="B821" s="470"/>
      <c r="C821" s="99"/>
      <c r="D821" s="99"/>
      <c r="E821" s="470"/>
      <c r="F821" s="470"/>
      <c r="G821" s="470"/>
      <c r="H821" s="37"/>
      <c r="I821" s="470"/>
    </row>
    <row r="822" spans="1:9" x14ac:dyDescent="0.35">
      <c r="A822" s="16" t="str">
        <f t="shared" si="12"/>
        <v/>
      </c>
      <c r="B822" s="470"/>
      <c r="C822" s="99"/>
      <c r="D822" s="99"/>
      <c r="E822" s="470"/>
      <c r="F822" s="470"/>
      <c r="G822" s="470"/>
      <c r="H822" s="37"/>
      <c r="I822" s="470"/>
    </row>
    <row r="823" spans="1:9" x14ac:dyDescent="0.35">
      <c r="A823" s="16" t="str">
        <f t="shared" si="12"/>
        <v/>
      </c>
      <c r="B823" s="470"/>
      <c r="C823" s="99"/>
      <c r="D823" s="99"/>
      <c r="E823" s="470"/>
      <c r="F823" s="470"/>
      <c r="G823" s="470"/>
      <c r="H823" s="37"/>
      <c r="I823" s="470"/>
    </row>
    <row r="824" spans="1:9" x14ac:dyDescent="0.35">
      <c r="A824" s="16" t="str">
        <f t="shared" si="12"/>
        <v/>
      </c>
      <c r="B824" s="470"/>
      <c r="C824" s="99"/>
      <c r="D824" s="99"/>
      <c r="E824" s="470"/>
      <c r="F824" s="470"/>
      <c r="G824" s="470"/>
      <c r="H824" s="37"/>
      <c r="I824" s="470"/>
    </row>
    <row r="825" spans="1:9" x14ac:dyDescent="0.35">
      <c r="A825" s="16" t="str">
        <f t="shared" si="12"/>
        <v/>
      </c>
      <c r="B825" s="470"/>
      <c r="C825" s="99"/>
      <c r="D825" s="99"/>
      <c r="E825" s="470"/>
      <c r="F825" s="470"/>
      <c r="G825" s="470"/>
      <c r="H825" s="37"/>
      <c r="I825" s="470"/>
    </row>
    <row r="826" spans="1:9" x14ac:dyDescent="0.35">
      <c r="A826" s="16" t="str">
        <f t="shared" si="12"/>
        <v/>
      </c>
      <c r="B826" s="470"/>
      <c r="C826" s="99"/>
      <c r="D826" s="99"/>
      <c r="E826" s="470"/>
      <c r="F826" s="470"/>
      <c r="G826" s="470"/>
      <c r="H826" s="37"/>
      <c r="I826" s="470"/>
    </row>
    <row r="827" spans="1:9" x14ac:dyDescent="0.35">
      <c r="A827" s="16" t="str">
        <f t="shared" si="12"/>
        <v/>
      </c>
      <c r="B827" s="470"/>
      <c r="C827" s="99"/>
      <c r="D827" s="99"/>
      <c r="E827" s="470"/>
      <c r="F827" s="470"/>
      <c r="G827" s="470"/>
      <c r="H827" s="37"/>
      <c r="I827" s="470"/>
    </row>
    <row r="828" spans="1:9" x14ac:dyDescent="0.35">
      <c r="A828" s="16" t="str">
        <f t="shared" si="12"/>
        <v/>
      </c>
      <c r="B828" s="470"/>
      <c r="C828" s="99"/>
      <c r="D828" s="99"/>
      <c r="E828" s="470"/>
      <c r="F828" s="470"/>
      <c r="G828" s="470"/>
      <c r="H828" s="37"/>
      <c r="I828" s="470"/>
    </row>
    <row r="829" spans="1:9" x14ac:dyDescent="0.35">
      <c r="A829" s="16" t="str">
        <f t="shared" si="12"/>
        <v/>
      </c>
      <c r="B829" s="470"/>
      <c r="C829" s="99"/>
      <c r="D829" s="99"/>
      <c r="E829" s="470"/>
      <c r="F829" s="470"/>
      <c r="G829" s="470"/>
      <c r="H829" s="37"/>
      <c r="I829" s="470"/>
    </row>
    <row r="830" spans="1:9" x14ac:dyDescent="0.35">
      <c r="A830" s="16" t="str">
        <f t="shared" si="12"/>
        <v/>
      </c>
      <c r="B830" s="470"/>
      <c r="C830" s="99"/>
      <c r="D830" s="99"/>
      <c r="E830" s="470"/>
      <c r="F830" s="470"/>
      <c r="G830" s="470"/>
      <c r="H830" s="37"/>
      <c r="I830" s="470"/>
    </row>
    <row r="831" spans="1:9" x14ac:dyDescent="0.35">
      <c r="A831" s="16" t="str">
        <f t="shared" si="12"/>
        <v/>
      </c>
      <c r="B831" s="470"/>
      <c r="C831" s="99"/>
      <c r="D831" s="99"/>
      <c r="E831" s="470"/>
      <c r="F831" s="470"/>
      <c r="G831" s="470"/>
      <c r="H831" s="37"/>
      <c r="I831" s="470"/>
    </row>
    <row r="832" spans="1:9" x14ac:dyDescent="0.35">
      <c r="A832" s="16" t="str">
        <f t="shared" si="12"/>
        <v/>
      </c>
      <c r="B832" s="470"/>
      <c r="C832" s="99"/>
      <c r="D832" s="99"/>
      <c r="E832" s="470"/>
      <c r="F832" s="470"/>
      <c r="G832" s="470"/>
      <c r="H832" s="37"/>
      <c r="I832" s="470"/>
    </row>
    <row r="833" spans="1:9" x14ac:dyDescent="0.35">
      <c r="A833" s="16" t="str">
        <f t="shared" si="12"/>
        <v/>
      </c>
      <c r="B833" s="470"/>
      <c r="C833" s="99"/>
      <c r="D833" s="99"/>
      <c r="E833" s="470"/>
      <c r="F833" s="470"/>
      <c r="G833" s="470"/>
      <c r="H833" s="37"/>
      <c r="I833" s="470"/>
    </row>
    <row r="834" spans="1:9" x14ac:dyDescent="0.35">
      <c r="A834" s="16" t="str">
        <f t="shared" si="12"/>
        <v/>
      </c>
      <c r="B834" s="470"/>
      <c r="C834" s="99"/>
      <c r="D834" s="99"/>
      <c r="E834" s="470"/>
      <c r="F834" s="470"/>
      <c r="G834" s="470"/>
      <c r="H834" s="37"/>
      <c r="I834" s="470"/>
    </row>
    <row r="835" spans="1:9" x14ac:dyDescent="0.35">
      <c r="A835" s="16" t="str">
        <f t="shared" si="12"/>
        <v/>
      </c>
      <c r="B835" s="470"/>
      <c r="C835" s="99"/>
      <c r="D835" s="99"/>
      <c r="E835" s="470"/>
      <c r="F835" s="470"/>
      <c r="G835" s="470"/>
      <c r="H835" s="37"/>
      <c r="I835" s="470"/>
    </row>
    <row r="836" spans="1:9" x14ac:dyDescent="0.35">
      <c r="A836" s="16" t="str">
        <f t="shared" si="12"/>
        <v/>
      </c>
      <c r="B836" s="470"/>
      <c r="C836" s="99"/>
      <c r="D836" s="99"/>
      <c r="E836" s="470"/>
      <c r="F836" s="470"/>
      <c r="G836" s="470"/>
      <c r="H836" s="37"/>
      <c r="I836" s="470"/>
    </row>
    <row r="837" spans="1:9" x14ac:dyDescent="0.35">
      <c r="A837" s="16" t="str">
        <f t="shared" si="12"/>
        <v/>
      </c>
      <c r="B837" s="470"/>
      <c r="C837" s="99"/>
      <c r="D837" s="99"/>
      <c r="E837" s="470"/>
      <c r="F837" s="470"/>
      <c r="G837" s="470"/>
      <c r="H837" s="37"/>
      <c r="I837" s="470"/>
    </row>
    <row r="838" spans="1:9" x14ac:dyDescent="0.35">
      <c r="A838" s="16" t="str">
        <f t="shared" si="12"/>
        <v/>
      </c>
      <c r="B838" s="470"/>
      <c r="C838" s="99"/>
      <c r="D838" s="99"/>
      <c r="E838" s="470"/>
      <c r="F838" s="470"/>
      <c r="G838" s="470"/>
      <c r="H838" s="37"/>
      <c r="I838" s="470"/>
    </row>
    <row r="839" spans="1:9" x14ac:dyDescent="0.35">
      <c r="A839" s="16" t="str">
        <f t="shared" si="12"/>
        <v/>
      </c>
      <c r="B839" s="470"/>
      <c r="C839" s="99"/>
      <c r="D839" s="99"/>
      <c r="E839" s="470"/>
      <c r="F839" s="470"/>
      <c r="G839" s="470"/>
      <c r="H839" s="37"/>
      <c r="I839" s="470"/>
    </row>
    <row r="840" spans="1:9" x14ac:dyDescent="0.35">
      <c r="A840" s="16" t="str">
        <f t="shared" si="12"/>
        <v/>
      </c>
      <c r="B840" s="470"/>
      <c r="C840" s="99"/>
      <c r="D840" s="99"/>
      <c r="E840" s="470"/>
      <c r="F840" s="470"/>
      <c r="G840" s="470"/>
      <c r="H840" s="37"/>
      <c r="I840" s="470"/>
    </row>
    <row r="841" spans="1:9" x14ac:dyDescent="0.35">
      <c r="A841" s="16" t="str">
        <f t="shared" si="12"/>
        <v/>
      </c>
      <c r="B841" s="470"/>
      <c r="C841" s="99"/>
      <c r="D841" s="99"/>
      <c r="E841" s="470"/>
      <c r="F841" s="470"/>
      <c r="G841" s="470"/>
      <c r="H841" s="37"/>
      <c r="I841" s="470"/>
    </row>
    <row r="842" spans="1:9" x14ac:dyDescent="0.35">
      <c r="A842" s="16" t="str">
        <f t="shared" si="12"/>
        <v/>
      </c>
      <c r="B842" s="470"/>
      <c r="C842" s="99"/>
      <c r="D842" s="99"/>
      <c r="E842" s="470"/>
      <c r="F842" s="470"/>
      <c r="G842" s="470"/>
      <c r="H842" s="37"/>
      <c r="I842" s="470"/>
    </row>
    <row r="843" spans="1:9" x14ac:dyDescent="0.35">
      <c r="A843" s="16" t="str">
        <f t="shared" si="12"/>
        <v/>
      </c>
      <c r="B843" s="470"/>
      <c r="C843" s="99"/>
      <c r="D843" s="99"/>
      <c r="E843" s="470"/>
      <c r="F843" s="470"/>
      <c r="G843" s="470"/>
      <c r="H843" s="37"/>
      <c r="I843" s="470"/>
    </row>
    <row r="844" spans="1:9" x14ac:dyDescent="0.35">
      <c r="A844" s="16" t="str">
        <f t="shared" ref="A844:A907" si="13">B844&amp;C844&amp;D844</f>
        <v/>
      </c>
      <c r="B844" s="470"/>
      <c r="C844" s="99"/>
      <c r="D844" s="99"/>
      <c r="E844" s="470"/>
      <c r="F844" s="470"/>
      <c r="G844" s="470"/>
      <c r="H844" s="37"/>
      <c r="I844" s="470"/>
    </row>
    <row r="845" spans="1:9" x14ac:dyDescent="0.35">
      <c r="A845" s="16" t="str">
        <f t="shared" si="13"/>
        <v/>
      </c>
      <c r="B845" s="470"/>
      <c r="C845" s="99"/>
      <c r="D845" s="99"/>
      <c r="E845" s="470"/>
      <c r="F845" s="470"/>
      <c r="G845" s="470"/>
      <c r="H845" s="37"/>
      <c r="I845" s="470"/>
    </row>
    <row r="846" spans="1:9" x14ac:dyDescent="0.35">
      <c r="A846" s="16" t="str">
        <f t="shared" si="13"/>
        <v/>
      </c>
      <c r="B846" s="470"/>
      <c r="C846" s="99"/>
      <c r="D846" s="99"/>
      <c r="E846" s="470"/>
      <c r="F846" s="470"/>
      <c r="G846" s="470"/>
      <c r="H846" s="37"/>
      <c r="I846" s="470"/>
    </row>
    <row r="847" spans="1:9" x14ac:dyDescent="0.35">
      <c r="A847" s="16" t="str">
        <f t="shared" si="13"/>
        <v/>
      </c>
      <c r="B847" s="470"/>
      <c r="C847" s="99"/>
      <c r="D847" s="99"/>
      <c r="E847" s="470"/>
      <c r="F847" s="470"/>
      <c r="G847" s="470"/>
      <c r="H847" s="37"/>
      <c r="I847" s="470"/>
    </row>
    <row r="848" spans="1:9" x14ac:dyDescent="0.35">
      <c r="A848" s="16" t="str">
        <f t="shared" si="13"/>
        <v/>
      </c>
      <c r="B848" s="470"/>
      <c r="C848" s="99"/>
      <c r="D848" s="99"/>
      <c r="E848" s="470"/>
      <c r="F848" s="470"/>
      <c r="G848" s="470"/>
      <c r="H848" s="37"/>
      <c r="I848" s="470"/>
    </row>
    <row r="849" spans="1:9" x14ac:dyDescent="0.35">
      <c r="A849" s="16" t="str">
        <f t="shared" si="13"/>
        <v/>
      </c>
      <c r="B849" s="470"/>
      <c r="C849" s="99"/>
      <c r="D849" s="99"/>
      <c r="E849" s="470"/>
      <c r="F849" s="470"/>
      <c r="G849" s="470"/>
      <c r="H849" s="37"/>
      <c r="I849" s="470"/>
    </row>
    <row r="850" spans="1:9" x14ac:dyDescent="0.35">
      <c r="A850" s="16" t="str">
        <f t="shared" si="13"/>
        <v/>
      </c>
      <c r="B850" s="470"/>
      <c r="C850" s="99"/>
      <c r="D850" s="99"/>
      <c r="E850" s="470"/>
      <c r="F850" s="470"/>
      <c r="G850" s="470"/>
      <c r="H850" s="37"/>
      <c r="I850" s="470"/>
    </row>
    <row r="851" spans="1:9" x14ac:dyDescent="0.35">
      <c r="A851" s="16" t="str">
        <f t="shared" si="13"/>
        <v/>
      </c>
      <c r="B851" s="470"/>
      <c r="C851" s="99"/>
      <c r="D851" s="99"/>
      <c r="E851" s="470"/>
      <c r="F851" s="470"/>
      <c r="G851" s="470"/>
      <c r="H851" s="37"/>
      <c r="I851" s="470"/>
    </row>
    <row r="852" spans="1:9" x14ac:dyDescent="0.35">
      <c r="A852" s="16" t="str">
        <f t="shared" si="13"/>
        <v/>
      </c>
      <c r="B852" s="470"/>
      <c r="C852" s="99"/>
      <c r="D852" s="99"/>
      <c r="E852" s="470"/>
      <c r="F852" s="470"/>
      <c r="G852" s="470"/>
      <c r="H852" s="37"/>
      <c r="I852" s="470"/>
    </row>
    <row r="853" spans="1:9" x14ac:dyDescent="0.35">
      <c r="A853" s="16" t="str">
        <f t="shared" si="13"/>
        <v/>
      </c>
      <c r="B853" s="470"/>
      <c r="C853" s="99"/>
      <c r="D853" s="99"/>
      <c r="E853" s="470"/>
      <c r="F853" s="470"/>
      <c r="G853" s="470"/>
      <c r="H853" s="37"/>
      <c r="I853" s="470"/>
    </row>
    <row r="854" spans="1:9" x14ac:dyDescent="0.35">
      <c r="A854" s="16" t="str">
        <f t="shared" si="13"/>
        <v/>
      </c>
      <c r="B854" s="470"/>
      <c r="C854" s="99"/>
      <c r="D854" s="99"/>
      <c r="E854" s="470"/>
      <c r="F854" s="470"/>
      <c r="G854" s="470"/>
      <c r="H854" s="37"/>
      <c r="I854" s="470"/>
    </row>
    <row r="855" spans="1:9" x14ac:dyDescent="0.35">
      <c r="A855" s="16" t="str">
        <f t="shared" si="13"/>
        <v/>
      </c>
      <c r="B855" s="470"/>
      <c r="C855" s="99"/>
      <c r="D855" s="99"/>
      <c r="E855" s="470"/>
      <c r="F855" s="470"/>
      <c r="G855" s="470"/>
      <c r="H855" s="37"/>
      <c r="I855" s="470"/>
    </row>
    <row r="856" spans="1:9" x14ac:dyDescent="0.35">
      <c r="A856" s="16" t="str">
        <f t="shared" si="13"/>
        <v/>
      </c>
      <c r="B856" s="470"/>
      <c r="C856" s="99"/>
      <c r="D856" s="99"/>
      <c r="E856" s="470"/>
      <c r="F856" s="470"/>
      <c r="G856" s="470"/>
      <c r="H856" s="37"/>
      <c r="I856" s="470"/>
    </row>
    <row r="857" spans="1:9" x14ac:dyDescent="0.35">
      <c r="A857" s="16" t="str">
        <f t="shared" si="13"/>
        <v/>
      </c>
      <c r="B857" s="470"/>
      <c r="C857" s="99"/>
      <c r="D857" s="99"/>
      <c r="E857" s="470"/>
      <c r="F857" s="470"/>
      <c r="G857" s="470"/>
      <c r="H857" s="37"/>
      <c r="I857" s="470"/>
    </row>
    <row r="858" spans="1:9" x14ac:dyDescent="0.35">
      <c r="A858" s="16" t="str">
        <f t="shared" si="13"/>
        <v/>
      </c>
      <c r="B858" s="470"/>
      <c r="C858" s="99"/>
      <c r="D858" s="99"/>
      <c r="E858" s="470"/>
      <c r="F858" s="470"/>
      <c r="G858" s="470"/>
      <c r="H858" s="37"/>
      <c r="I858" s="470"/>
    </row>
    <row r="859" spans="1:9" x14ac:dyDescent="0.35">
      <c r="A859" s="16" t="str">
        <f t="shared" si="13"/>
        <v/>
      </c>
      <c r="B859" s="470"/>
      <c r="C859" s="99"/>
      <c r="D859" s="99"/>
      <c r="E859" s="470"/>
      <c r="F859" s="470"/>
      <c r="G859" s="470"/>
      <c r="H859" s="37"/>
      <c r="I859" s="470"/>
    </row>
    <row r="860" spans="1:9" x14ac:dyDescent="0.35">
      <c r="A860" s="16" t="str">
        <f t="shared" si="13"/>
        <v/>
      </c>
      <c r="B860" s="470"/>
      <c r="C860" s="99"/>
      <c r="D860" s="99"/>
      <c r="E860" s="470"/>
      <c r="F860" s="470"/>
      <c r="G860" s="470"/>
      <c r="H860" s="37"/>
      <c r="I860" s="470"/>
    </row>
    <row r="861" spans="1:9" x14ac:dyDescent="0.35">
      <c r="A861" s="16" t="str">
        <f t="shared" si="13"/>
        <v/>
      </c>
      <c r="B861" s="470"/>
      <c r="C861" s="99"/>
      <c r="D861" s="99"/>
      <c r="E861" s="470"/>
      <c r="F861" s="470"/>
      <c r="G861" s="470"/>
      <c r="H861" s="37"/>
      <c r="I861" s="470"/>
    </row>
    <row r="862" spans="1:9" x14ac:dyDescent="0.35">
      <c r="A862" s="16" t="str">
        <f t="shared" si="13"/>
        <v/>
      </c>
      <c r="B862" s="470"/>
      <c r="C862" s="99"/>
      <c r="D862" s="99"/>
      <c r="E862" s="470"/>
      <c r="F862" s="470"/>
      <c r="G862" s="470"/>
      <c r="H862" s="37"/>
      <c r="I862" s="470"/>
    </row>
    <row r="863" spans="1:9" x14ac:dyDescent="0.35">
      <c r="A863" s="16" t="str">
        <f t="shared" si="13"/>
        <v/>
      </c>
      <c r="B863" s="470"/>
      <c r="C863" s="99"/>
      <c r="D863" s="99"/>
      <c r="E863" s="470"/>
      <c r="F863" s="470"/>
      <c r="G863" s="470"/>
      <c r="H863" s="37"/>
      <c r="I863" s="470"/>
    </row>
    <row r="864" spans="1:9" x14ac:dyDescent="0.35">
      <c r="A864" s="16" t="str">
        <f t="shared" si="13"/>
        <v/>
      </c>
      <c r="B864" s="470"/>
      <c r="C864" s="99"/>
      <c r="D864" s="99"/>
      <c r="E864" s="470"/>
      <c r="F864" s="470"/>
      <c r="G864" s="470"/>
      <c r="H864" s="37"/>
      <c r="I864" s="470"/>
    </row>
    <row r="865" spans="1:9" x14ac:dyDescent="0.35">
      <c r="A865" s="16" t="str">
        <f t="shared" si="13"/>
        <v/>
      </c>
      <c r="B865" s="470"/>
      <c r="C865" s="99"/>
      <c r="D865" s="99"/>
      <c r="E865" s="470"/>
      <c r="F865" s="470"/>
      <c r="G865" s="470"/>
      <c r="H865" s="37"/>
      <c r="I865" s="470"/>
    </row>
    <row r="866" spans="1:9" x14ac:dyDescent="0.35">
      <c r="A866" s="16" t="str">
        <f t="shared" si="13"/>
        <v/>
      </c>
      <c r="B866" s="470"/>
      <c r="C866" s="99"/>
      <c r="D866" s="99"/>
      <c r="E866" s="470"/>
      <c r="F866" s="470"/>
      <c r="G866" s="470"/>
      <c r="H866" s="37"/>
      <c r="I866" s="470"/>
    </row>
    <row r="867" spans="1:9" x14ac:dyDescent="0.35">
      <c r="A867" s="16" t="str">
        <f t="shared" si="13"/>
        <v/>
      </c>
      <c r="B867" s="470"/>
      <c r="C867" s="99"/>
      <c r="D867" s="99"/>
      <c r="E867" s="470"/>
      <c r="F867" s="470"/>
      <c r="G867" s="470"/>
      <c r="H867" s="37"/>
      <c r="I867" s="470"/>
    </row>
    <row r="868" spans="1:9" x14ac:dyDescent="0.35">
      <c r="A868" s="16" t="str">
        <f t="shared" si="13"/>
        <v/>
      </c>
      <c r="B868" s="470"/>
      <c r="C868" s="99"/>
      <c r="D868" s="99"/>
      <c r="E868" s="470"/>
      <c r="F868" s="470"/>
      <c r="G868" s="470"/>
      <c r="H868" s="37"/>
      <c r="I868" s="470"/>
    </row>
    <row r="869" spans="1:9" x14ac:dyDescent="0.35">
      <c r="A869" s="16" t="str">
        <f t="shared" si="13"/>
        <v/>
      </c>
      <c r="B869" s="470"/>
      <c r="C869" s="99"/>
      <c r="D869" s="99"/>
      <c r="E869" s="470"/>
      <c r="F869" s="470"/>
      <c r="G869" s="470"/>
      <c r="H869" s="37"/>
      <c r="I869" s="470"/>
    </row>
    <row r="870" spans="1:9" x14ac:dyDescent="0.35">
      <c r="A870" s="16" t="str">
        <f t="shared" si="13"/>
        <v/>
      </c>
      <c r="B870" s="470"/>
      <c r="C870" s="99"/>
      <c r="D870" s="99"/>
      <c r="E870" s="470"/>
      <c r="F870" s="470"/>
      <c r="G870" s="470"/>
      <c r="H870" s="37"/>
      <c r="I870" s="470"/>
    </row>
    <row r="871" spans="1:9" x14ac:dyDescent="0.35">
      <c r="A871" s="16" t="str">
        <f t="shared" si="13"/>
        <v/>
      </c>
      <c r="B871" s="470"/>
      <c r="C871" s="99"/>
      <c r="D871" s="99"/>
      <c r="E871" s="470"/>
      <c r="F871" s="470"/>
      <c r="G871" s="470"/>
      <c r="H871" s="37"/>
      <c r="I871" s="470"/>
    </row>
    <row r="872" spans="1:9" x14ac:dyDescent="0.35">
      <c r="A872" s="16" t="str">
        <f t="shared" si="13"/>
        <v/>
      </c>
      <c r="B872" s="470"/>
      <c r="C872" s="99"/>
      <c r="D872" s="99"/>
      <c r="E872" s="470"/>
      <c r="F872" s="470"/>
      <c r="G872" s="470"/>
      <c r="H872" s="37"/>
      <c r="I872" s="470"/>
    </row>
    <row r="873" spans="1:9" x14ac:dyDescent="0.35">
      <c r="A873" s="16" t="str">
        <f t="shared" si="13"/>
        <v/>
      </c>
      <c r="B873" s="470"/>
      <c r="C873" s="99"/>
      <c r="D873" s="99"/>
      <c r="E873" s="470"/>
      <c r="F873" s="470"/>
      <c r="G873" s="470"/>
      <c r="H873" s="37"/>
      <c r="I873" s="470"/>
    </row>
    <row r="874" spans="1:9" x14ac:dyDescent="0.35">
      <c r="A874" s="16" t="str">
        <f t="shared" si="13"/>
        <v/>
      </c>
      <c r="B874" s="470"/>
      <c r="C874" s="99"/>
      <c r="D874" s="99"/>
      <c r="E874" s="470"/>
      <c r="F874" s="470"/>
      <c r="G874" s="470"/>
      <c r="H874" s="37"/>
      <c r="I874" s="470"/>
    </row>
    <row r="875" spans="1:9" x14ac:dyDescent="0.35">
      <c r="A875" s="16" t="str">
        <f t="shared" si="13"/>
        <v/>
      </c>
      <c r="B875" s="470"/>
      <c r="C875" s="99"/>
      <c r="D875" s="99"/>
      <c r="E875" s="470"/>
      <c r="F875" s="470"/>
      <c r="G875" s="470"/>
      <c r="H875" s="37"/>
      <c r="I875" s="470"/>
    </row>
    <row r="876" spans="1:9" x14ac:dyDescent="0.35">
      <c r="A876" s="16" t="str">
        <f t="shared" si="13"/>
        <v/>
      </c>
      <c r="B876" s="470"/>
      <c r="C876" s="99"/>
      <c r="D876" s="99"/>
      <c r="E876" s="470"/>
      <c r="F876" s="470"/>
      <c r="G876" s="470"/>
      <c r="H876" s="37"/>
      <c r="I876" s="470"/>
    </row>
    <row r="877" spans="1:9" x14ac:dyDescent="0.35">
      <c r="A877" s="16" t="str">
        <f t="shared" si="13"/>
        <v/>
      </c>
      <c r="B877" s="470"/>
      <c r="C877" s="99"/>
      <c r="D877" s="99"/>
      <c r="E877" s="470"/>
      <c r="F877" s="470"/>
      <c r="G877" s="470"/>
      <c r="H877" s="37"/>
      <c r="I877" s="470"/>
    </row>
    <row r="878" spans="1:9" x14ac:dyDescent="0.35">
      <c r="A878" s="16" t="str">
        <f t="shared" si="13"/>
        <v/>
      </c>
      <c r="B878" s="470"/>
      <c r="C878" s="99"/>
      <c r="D878" s="99"/>
      <c r="E878" s="470"/>
      <c r="F878" s="470"/>
      <c r="G878" s="470"/>
      <c r="H878" s="37"/>
      <c r="I878" s="470"/>
    </row>
    <row r="879" spans="1:9" x14ac:dyDescent="0.35">
      <c r="A879" s="16" t="str">
        <f t="shared" si="13"/>
        <v/>
      </c>
      <c r="B879" s="470"/>
      <c r="C879" s="99"/>
      <c r="D879" s="99"/>
      <c r="E879" s="470"/>
      <c r="F879" s="470"/>
      <c r="G879" s="470"/>
      <c r="H879" s="37"/>
      <c r="I879" s="470"/>
    </row>
    <row r="880" spans="1:9" x14ac:dyDescent="0.35">
      <c r="A880" s="16" t="str">
        <f t="shared" si="13"/>
        <v/>
      </c>
      <c r="B880" s="470"/>
      <c r="C880" s="99"/>
      <c r="D880" s="99"/>
      <c r="E880" s="470"/>
      <c r="F880" s="470"/>
      <c r="G880" s="470"/>
      <c r="H880" s="37"/>
      <c r="I880" s="470"/>
    </row>
    <row r="881" spans="1:9" x14ac:dyDescent="0.35">
      <c r="A881" s="16" t="str">
        <f t="shared" si="13"/>
        <v/>
      </c>
      <c r="B881" s="470"/>
      <c r="C881" s="99"/>
      <c r="D881" s="99"/>
      <c r="E881" s="470"/>
      <c r="F881" s="470"/>
      <c r="G881" s="470"/>
      <c r="H881" s="37"/>
      <c r="I881" s="470"/>
    </row>
    <row r="882" spans="1:9" x14ac:dyDescent="0.35">
      <c r="A882" s="16" t="str">
        <f t="shared" si="13"/>
        <v/>
      </c>
      <c r="B882" s="470"/>
      <c r="C882" s="99"/>
      <c r="D882" s="99"/>
      <c r="E882" s="470"/>
      <c r="F882" s="470"/>
      <c r="G882" s="470"/>
      <c r="H882" s="37"/>
      <c r="I882" s="470"/>
    </row>
    <row r="883" spans="1:9" x14ac:dyDescent="0.35">
      <c r="A883" s="16" t="str">
        <f t="shared" si="13"/>
        <v/>
      </c>
      <c r="B883" s="470"/>
      <c r="C883" s="99"/>
      <c r="D883" s="99"/>
      <c r="E883" s="470"/>
      <c r="F883" s="470"/>
      <c r="G883" s="470"/>
      <c r="H883" s="37"/>
      <c r="I883" s="470"/>
    </row>
    <row r="884" spans="1:9" x14ac:dyDescent="0.35">
      <c r="A884" s="16" t="str">
        <f t="shared" si="13"/>
        <v/>
      </c>
      <c r="B884" s="470"/>
      <c r="C884" s="99"/>
      <c r="D884" s="99"/>
      <c r="E884" s="470"/>
      <c r="F884" s="470"/>
      <c r="G884" s="470"/>
      <c r="H884" s="37"/>
      <c r="I884" s="470"/>
    </row>
    <row r="885" spans="1:9" x14ac:dyDescent="0.35">
      <c r="A885" s="16" t="str">
        <f t="shared" si="13"/>
        <v/>
      </c>
      <c r="B885" s="470"/>
      <c r="C885" s="99"/>
      <c r="D885" s="99"/>
      <c r="E885" s="470"/>
      <c r="F885" s="470"/>
      <c r="G885" s="470"/>
      <c r="H885" s="37"/>
      <c r="I885" s="470"/>
    </row>
    <row r="886" spans="1:9" x14ac:dyDescent="0.35">
      <c r="A886" s="16" t="str">
        <f t="shared" si="13"/>
        <v/>
      </c>
      <c r="B886" s="470"/>
      <c r="C886" s="99"/>
      <c r="D886" s="99"/>
      <c r="E886" s="470"/>
      <c r="F886" s="470"/>
      <c r="G886" s="470"/>
      <c r="H886" s="37"/>
      <c r="I886" s="470"/>
    </row>
    <row r="887" spans="1:9" x14ac:dyDescent="0.35">
      <c r="A887" s="16" t="str">
        <f t="shared" si="13"/>
        <v/>
      </c>
      <c r="B887" s="470"/>
      <c r="C887" s="99"/>
      <c r="D887" s="99"/>
      <c r="E887" s="470"/>
      <c r="F887" s="470"/>
      <c r="G887" s="470"/>
      <c r="H887" s="37"/>
      <c r="I887" s="470"/>
    </row>
    <row r="888" spans="1:9" x14ac:dyDescent="0.35">
      <c r="A888" s="16" t="str">
        <f t="shared" si="13"/>
        <v/>
      </c>
      <c r="B888" s="470"/>
      <c r="C888" s="99"/>
      <c r="D888" s="99"/>
      <c r="E888" s="470"/>
      <c r="F888" s="470"/>
      <c r="G888" s="470"/>
      <c r="H888" s="37"/>
      <c r="I888" s="470"/>
    </row>
    <row r="889" spans="1:9" x14ac:dyDescent="0.35">
      <c r="A889" s="16" t="str">
        <f t="shared" si="13"/>
        <v/>
      </c>
      <c r="B889" s="470"/>
      <c r="C889" s="99"/>
      <c r="D889" s="99"/>
      <c r="E889" s="470"/>
      <c r="F889" s="470"/>
      <c r="G889" s="470"/>
      <c r="H889" s="37"/>
      <c r="I889" s="470"/>
    </row>
    <row r="890" spans="1:9" x14ac:dyDescent="0.35">
      <c r="A890" s="16" t="str">
        <f t="shared" si="13"/>
        <v/>
      </c>
      <c r="B890" s="470"/>
      <c r="C890" s="99"/>
      <c r="D890" s="99"/>
      <c r="E890" s="470"/>
      <c r="F890" s="470"/>
      <c r="G890" s="470"/>
      <c r="H890" s="37"/>
      <c r="I890" s="470"/>
    </row>
    <row r="891" spans="1:9" x14ac:dyDescent="0.35">
      <c r="A891" s="16" t="str">
        <f t="shared" si="13"/>
        <v/>
      </c>
      <c r="B891" s="470"/>
      <c r="C891" s="99"/>
      <c r="D891" s="99"/>
      <c r="E891" s="470"/>
      <c r="F891" s="470"/>
      <c r="G891" s="470"/>
      <c r="H891" s="37"/>
      <c r="I891" s="470"/>
    </row>
    <row r="892" spans="1:9" x14ac:dyDescent="0.35">
      <c r="A892" s="16" t="str">
        <f t="shared" si="13"/>
        <v/>
      </c>
      <c r="B892" s="470"/>
      <c r="C892" s="99"/>
      <c r="D892" s="99"/>
      <c r="E892" s="470"/>
      <c r="F892" s="470"/>
      <c r="G892" s="470"/>
      <c r="H892" s="37"/>
      <c r="I892" s="470"/>
    </row>
    <row r="893" spans="1:9" x14ac:dyDescent="0.35">
      <c r="A893" s="16" t="str">
        <f t="shared" si="13"/>
        <v/>
      </c>
      <c r="B893" s="470"/>
      <c r="C893" s="99"/>
      <c r="D893" s="99"/>
      <c r="E893" s="470"/>
      <c r="F893" s="470"/>
      <c r="G893" s="470"/>
      <c r="H893" s="37"/>
      <c r="I893" s="470"/>
    </row>
    <row r="894" spans="1:9" x14ac:dyDescent="0.35">
      <c r="A894" s="16" t="str">
        <f t="shared" si="13"/>
        <v/>
      </c>
      <c r="B894" s="470"/>
      <c r="C894" s="99"/>
      <c r="D894" s="99"/>
      <c r="E894" s="470"/>
      <c r="F894" s="470"/>
      <c r="G894" s="470"/>
      <c r="H894" s="37"/>
      <c r="I894" s="470"/>
    </row>
    <row r="895" spans="1:9" x14ac:dyDescent="0.35">
      <c r="A895" s="16" t="str">
        <f t="shared" si="13"/>
        <v/>
      </c>
      <c r="B895" s="470"/>
      <c r="C895" s="99"/>
      <c r="D895" s="99"/>
      <c r="E895" s="470"/>
      <c r="F895" s="470"/>
      <c r="G895" s="470"/>
      <c r="H895" s="37"/>
      <c r="I895" s="470"/>
    </row>
    <row r="896" spans="1:9" x14ac:dyDescent="0.35">
      <c r="A896" s="16" t="str">
        <f t="shared" si="13"/>
        <v/>
      </c>
      <c r="B896" s="470"/>
      <c r="C896" s="99"/>
      <c r="D896" s="99"/>
      <c r="E896" s="470"/>
      <c r="F896" s="470"/>
      <c r="G896" s="470"/>
      <c r="H896" s="37"/>
      <c r="I896" s="470"/>
    </row>
    <row r="897" spans="1:9" x14ac:dyDescent="0.35">
      <c r="A897" s="16" t="str">
        <f t="shared" si="13"/>
        <v/>
      </c>
      <c r="B897" s="470"/>
      <c r="C897" s="99"/>
      <c r="D897" s="99"/>
      <c r="E897" s="470"/>
      <c r="F897" s="470"/>
      <c r="G897" s="470"/>
      <c r="H897" s="37"/>
      <c r="I897" s="470"/>
    </row>
    <row r="898" spans="1:9" x14ac:dyDescent="0.35">
      <c r="A898" s="16" t="str">
        <f t="shared" si="13"/>
        <v/>
      </c>
      <c r="B898" s="470"/>
      <c r="C898" s="99"/>
      <c r="D898" s="99"/>
      <c r="E898" s="470"/>
      <c r="F898" s="470"/>
      <c r="G898" s="470"/>
      <c r="H898" s="37"/>
      <c r="I898" s="470"/>
    </row>
    <row r="899" spans="1:9" x14ac:dyDescent="0.35">
      <c r="A899" s="16" t="str">
        <f t="shared" si="13"/>
        <v/>
      </c>
      <c r="B899" s="470"/>
      <c r="C899" s="99"/>
      <c r="D899" s="99"/>
      <c r="E899" s="470"/>
      <c r="F899" s="470"/>
      <c r="G899" s="470"/>
      <c r="H899" s="37"/>
      <c r="I899" s="470"/>
    </row>
    <row r="900" spans="1:9" x14ac:dyDescent="0.35">
      <c r="A900" s="16" t="str">
        <f t="shared" si="13"/>
        <v/>
      </c>
      <c r="B900" s="470"/>
      <c r="C900" s="99"/>
      <c r="D900" s="99"/>
      <c r="E900" s="470"/>
      <c r="F900" s="470"/>
      <c r="G900" s="470"/>
      <c r="H900" s="37"/>
      <c r="I900" s="470"/>
    </row>
    <row r="901" spans="1:9" x14ac:dyDescent="0.35">
      <c r="A901" s="16" t="str">
        <f t="shared" si="13"/>
        <v/>
      </c>
      <c r="B901" s="470"/>
      <c r="C901" s="99"/>
      <c r="D901" s="99"/>
      <c r="E901" s="470"/>
      <c r="F901" s="470"/>
      <c r="G901" s="470"/>
      <c r="H901" s="37"/>
      <c r="I901" s="470"/>
    </row>
    <row r="902" spans="1:9" x14ac:dyDescent="0.35">
      <c r="A902" s="16" t="str">
        <f t="shared" si="13"/>
        <v/>
      </c>
      <c r="B902" s="470"/>
      <c r="C902" s="99"/>
      <c r="D902" s="99"/>
      <c r="E902" s="470"/>
      <c r="F902" s="470"/>
      <c r="G902" s="470"/>
      <c r="H902" s="37"/>
      <c r="I902" s="470"/>
    </row>
    <row r="903" spans="1:9" x14ac:dyDescent="0.35">
      <c r="A903" s="16" t="str">
        <f t="shared" si="13"/>
        <v/>
      </c>
      <c r="B903" s="470"/>
      <c r="C903" s="99"/>
      <c r="D903" s="99"/>
      <c r="E903" s="470"/>
      <c r="F903" s="470"/>
      <c r="G903" s="470"/>
      <c r="H903" s="37"/>
      <c r="I903" s="470"/>
    </row>
    <row r="904" spans="1:9" x14ac:dyDescent="0.35">
      <c r="A904" s="16" t="str">
        <f t="shared" si="13"/>
        <v/>
      </c>
      <c r="B904" s="470"/>
      <c r="C904" s="99"/>
      <c r="D904" s="99"/>
      <c r="E904" s="470"/>
      <c r="F904" s="470"/>
      <c r="G904" s="470"/>
      <c r="H904" s="37"/>
      <c r="I904" s="470"/>
    </row>
    <row r="905" spans="1:9" x14ac:dyDescent="0.35">
      <c r="A905" s="16" t="str">
        <f t="shared" si="13"/>
        <v/>
      </c>
      <c r="B905" s="470"/>
      <c r="C905" s="99"/>
      <c r="D905" s="99"/>
      <c r="E905" s="470"/>
      <c r="F905" s="470"/>
      <c r="G905" s="470"/>
      <c r="H905" s="37"/>
      <c r="I905" s="470"/>
    </row>
    <row r="906" spans="1:9" x14ac:dyDescent="0.35">
      <c r="A906" s="16" t="str">
        <f t="shared" si="13"/>
        <v/>
      </c>
      <c r="B906" s="470"/>
      <c r="C906" s="99"/>
      <c r="D906" s="99"/>
      <c r="E906" s="470"/>
      <c r="F906" s="470"/>
      <c r="G906" s="470"/>
      <c r="H906" s="37"/>
      <c r="I906" s="470"/>
    </row>
    <row r="907" spans="1:9" x14ac:dyDescent="0.35">
      <c r="A907" s="16" t="str">
        <f t="shared" si="13"/>
        <v/>
      </c>
      <c r="B907" s="470"/>
      <c r="C907" s="99"/>
      <c r="D907" s="99"/>
      <c r="E907" s="470"/>
      <c r="F907" s="470"/>
      <c r="G907" s="470"/>
      <c r="H907" s="37"/>
      <c r="I907" s="470"/>
    </row>
    <row r="908" spans="1:9" x14ac:dyDescent="0.35">
      <c r="A908" s="16" t="str">
        <f t="shared" ref="A908:A971" si="14">B908&amp;C908&amp;D908</f>
        <v/>
      </c>
      <c r="B908" s="470"/>
      <c r="C908" s="99"/>
      <c r="D908" s="99"/>
      <c r="E908" s="470"/>
      <c r="F908" s="470"/>
      <c r="G908" s="470"/>
      <c r="H908" s="37"/>
      <c r="I908" s="470"/>
    </row>
    <row r="909" spans="1:9" x14ac:dyDescent="0.35">
      <c r="A909" s="16" t="str">
        <f t="shared" si="14"/>
        <v/>
      </c>
      <c r="B909" s="470"/>
      <c r="C909" s="99"/>
      <c r="D909" s="99"/>
      <c r="E909" s="470"/>
      <c r="F909" s="470"/>
      <c r="G909" s="470"/>
      <c r="H909" s="37"/>
      <c r="I909" s="470"/>
    </row>
    <row r="910" spans="1:9" x14ac:dyDescent="0.35">
      <c r="A910" s="16" t="str">
        <f t="shared" si="14"/>
        <v/>
      </c>
      <c r="B910" s="470"/>
      <c r="C910" s="99"/>
      <c r="D910" s="99"/>
      <c r="E910" s="470"/>
      <c r="F910" s="470"/>
      <c r="G910" s="470"/>
      <c r="H910" s="37"/>
      <c r="I910" s="470"/>
    </row>
    <row r="911" spans="1:9" x14ac:dyDescent="0.35">
      <c r="A911" s="16" t="str">
        <f t="shared" si="14"/>
        <v/>
      </c>
      <c r="B911" s="470"/>
      <c r="C911" s="99"/>
      <c r="D911" s="99"/>
      <c r="E911" s="470"/>
      <c r="F911" s="470"/>
      <c r="G911" s="470"/>
      <c r="H911" s="37"/>
      <c r="I911" s="470"/>
    </row>
    <row r="912" spans="1:9" x14ac:dyDescent="0.35">
      <c r="A912" s="16" t="str">
        <f t="shared" si="14"/>
        <v/>
      </c>
      <c r="B912" s="470"/>
      <c r="C912" s="99"/>
      <c r="D912" s="99"/>
      <c r="E912" s="470"/>
      <c r="F912" s="470"/>
      <c r="G912" s="470"/>
      <c r="H912" s="37"/>
      <c r="I912" s="470"/>
    </row>
    <row r="913" spans="1:9" x14ac:dyDescent="0.35">
      <c r="A913" s="16" t="str">
        <f t="shared" si="14"/>
        <v/>
      </c>
      <c r="B913" s="470"/>
      <c r="C913" s="99"/>
      <c r="D913" s="99"/>
      <c r="E913" s="470"/>
      <c r="F913" s="470"/>
      <c r="G913" s="470"/>
      <c r="H913" s="37"/>
      <c r="I913" s="470"/>
    </row>
    <row r="914" spans="1:9" x14ac:dyDescent="0.35">
      <c r="A914" s="16" t="str">
        <f t="shared" si="14"/>
        <v/>
      </c>
      <c r="B914" s="470"/>
      <c r="C914" s="99"/>
      <c r="D914" s="99"/>
      <c r="E914" s="470"/>
      <c r="F914" s="470"/>
      <c r="G914" s="470"/>
      <c r="H914" s="37"/>
      <c r="I914" s="470"/>
    </row>
    <row r="915" spans="1:9" x14ac:dyDescent="0.35">
      <c r="A915" s="16" t="str">
        <f t="shared" si="14"/>
        <v/>
      </c>
      <c r="B915" s="470"/>
      <c r="C915" s="99"/>
      <c r="D915" s="99"/>
      <c r="E915" s="470"/>
      <c r="F915" s="470"/>
      <c r="G915" s="470"/>
      <c r="H915" s="37"/>
      <c r="I915" s="470"/>
    </row>
    <row r="916" spans="1:9" x14ac:dyDescent="0.35">
      <c r="A916" s="16" t="str">
        <f t="shared" si="14"/>
        <v/>
      </c>
      <c r="B916" s="470"/>
      <c r="C916" s="99"/>
      <c r="D916" s="99"/>
      <c r="E916" s="470"/>
      <c r="F916" s="470"/>
      <c r="G916" s="470"/>
      <c r="H916" s="37"/>
      <c r="I916" s="470"/>
    </row>
    <row r="917" spans="1:9" x14ac:dyDescent="0.35">
      <c r="A917" s="16" t="str">
        <f t="shared" si="14"/>
        <v/>
      </c>
      <c r="B917" s="470"/>
      <c r="C917" s="99"/>
      <c r="D917" s="99"/>
      <c r="E917" s="470"/>
      <c r="F917" s="470"/>
      <c r="G917" s="470"/>
      <c r="H917" s="37"/>
      <c r="I917" s="470"/>
    </row>
    <row r="918" spans="1:9" x14ac:dyDescent="0.35">
      <c r="A918" s="16" t="str">
        <f t="shared" si="14"/>
        <v/>
      </c>
      <c r="B918" s="470"/>
      <c r="C918" s="99"/>
      <c r="D918" s="99"/>
      <c r="E918" s="470"/>
      <c r="F918" s="470"/>
      <c r="G918" s="470"/>
      <c r="H918" s="37"/>
      <c r="I918" s="470"/>
    </row>
    <row r="919" spans="1:9" x14ac:dyDescent="0.35">
      <c r="A919" s="16" t="str">
        <f t="shared" si="14"/>
        <v/>
      </c>
      <c r="B919" s="470"/>
      <c r="C919" s="99"/>
      <c r="D919" s="99"/>
      <c r="E919" s="470"/>
      <c r="F919" s="470"/>
      <c r="G919" s="470"/>
      <c r="H919" s="37"/>
      <c r="I919" s="470"/>
    </row>
    <row r="920" spans="1:9" x14ac:dyDescent="0.35">
      <c r="A920" s="16" t="str">
        <f t="shared" si="14"/>
        <v/>
      </c>
      <c r="B920" s="470"/>
      <c r="C920" s="99"/>
      <c r="D920" s="99"/>
      <c r="E920" s="470"/>
      <c r="F920" s="470"/>
      <c r="G920" s="470"/>
      <c r="H920" s="37"/>
      <c r="I920" s="470"/>
    </row>
    <row r="921" spans="1:9" x14ac:dyDescent="0.35">
      <c r="A921" s="16" t="str">
        <f t="shared" si="14"/>
        <v/>
      </c>
      <c r="B921" s="470"/>
      <c r="C921" s="99"/>
      <c r="D921" s="99"/>
      <c r="E921" s="470"/>
      <c r="F921" s="470"/>
      <c r="G921" s="470"/>
      <c r="H921" s="37"/>
      <c r="I921" s="470"/>
    </row>
    <row r="922" spans="1:9" x14ac:dyDescent="0.35">
      <c r="A922" s="16" t="str">
        <f t="shared" si="14"/>
        <v/>
      </c>
      <c r="B922" s="470"/>
      <c r="C922" s="99"/>
      <c r="D922" s="99"/>
      <c r="E922" s="470"/>
      <c r="F922" s="470"/>
      <c r="G922" s="470"/>
      <c r="H922" s="37"/>
      <c r="I922" s="470"/>
    </row>
    <row r="923" spans="1:9" x14ac:dyDescent="0.35">
      <c r="A923" s="16" t="str">
        <f t="shared" si="14"/>
        <v/>
      </c>
      <c r="B923" s="470"/>
      <c r="C923" s="99"/>
      <c r="D923" s="99"/>
      <c r="E923" s="470"/>
      <c r="F923" s="470"/>
      <c r="G923" s="470"/>
      <c r="H923" s="37"/>
      <c r="I923" s="470"/>
    </row>
    <row r="924" spans="1:9" x14ac:dyDescent="0.35">
      <c r="A924" s="16" t="str">
        <f t="shared" si="14"/>
        <v/>
      </c>
      <c r="B924" s="470"/>
      <c r="C924" s="99"/>
      <c r="D924" s="99"/>
      <c r="E924" s="470"/>
      <c r="F924" s="470"/>
      <c r="G924" s="470"/>
      <c r="H924" s="37"/>
      <c r="I924" s="470"/>
    </row>
    <row r="925" spans="1:9" x14ac:dyDescent="0.35">
      <c r="A925" s="16" t="str">
        <f t="shared" si="14"/>
        <v/>
      </c>
      <c r="B925" s="470"/>
      <c r="C925" s="99"/>
      <c r="D925" s="99"/>
      <c r="E925" s="470"/>
      <c r="F925" s="470"/>
      <c r="G925" s="470"/>
      <c r="H925" s="37"/>
      <c r="I925" s="470"/>
    </row>
    <row r="926" spans="1:9" x14ac:dyDescent="0.35">
      <c r="A926" s="16" t="str">
        <f t="shared" si="14"/>
        <v/>
      </c>
      <c r="B926" s="470"/>
      <c r="C926" s="99"/>
      <c r="D926" s="99"/>
      <c r="E926" s="470"/>
      <c r="F926" s="470"/>
      <c r="G926" s="470"/>
      <c r="H926" s="37"/>
      <c r="I926" s="470"/>
    </row>
    <row r="927" spans="1:9" x14ac:dyDescent="0.35">
      <c r="A927" s="16" t="str">
        <f t="shared" si="14"/>
        <v/>
      </c>
      <c r="B927" s="470"/>
      <c r="C927" s="99"/>
      <c r="D927" s="99"/>
      <c r="E927" s="470"/>
      <c r="F927" s="470"/>
      <c r="G927" s="470"/>
      <c r="H927" s="37"/>
      <c r="I927" s="470"/>
    </row>
    <row r="928" spans="1:9" x14ac:dyDescent="0.35">
      <c r="A928" s="16" t="str">
        <f t="shared" si="14"/>
        <v/>
      </c>
      <c r="B928" s="470"/>
      <c r="C928" s="99"/>
      <c r="D928" s="99"/>
      <c r="E928" s="470"/>
      <c r="F928" s="470"/>
      <c r="G928" s="470"/>
      <c r="H928" s="37"/>
      <c r="I928" s="470"/>
    </row>
    <row r="929" spans="1:9" x14ac:dyDescent="0.35">
      <c r="A929" s="16" t="str">
        <f t="shared" si="14"/>
        <v/>
      </c>
      <c r="B929" s="470"/>
      <c r="C929" s="99"/>
      <c r="D929" s="99"/>
      <c r="E929" s="470"/>
      <c r="F929" s="470"/>
      <c r="G929" s="470"/>
      <c r="H929" s="37"/>
      <c r="I929" s="470"/>
    </row>
    <row r="930" spans="1:9" x14ac:dyDescent="0.35">
      <c r="A930" s="16" t="str">
        <f t="shared" si="14"/>
        <v/>
      </c>
      <c r="B930" s="470"/>
      <c r="C930" s="99"/>
      <c r="D930" s="99"/>
      <c r="E930" s="470"/>
      <c r="F930" s="470"/>
      <c r="G930" s="470"/>
      <c r="H930" s="37"/>
      <c r="I930" s="470"/>
    </row>
    <row r="931" spans="1:9" x14ac:dyDescent="0.35">
      <c r="A931" s="16" t="str">
        <f t="shared" si="14"/>
        <v/>
      </c>
      <c r="B931" s="470"/>
      <c r="C931" s="99"/>
      <c r="D931" s="99"/>
      <c r="E931" s="470"/>
      <c r="F931" s="470"/>
      <c r="G931" s="470"/>
      <c r="H931" s="37"/>
      <c r="I931" s="470"/>
    </row>
    <row r="932" spans="1:9" x14ac:dyDescent="0.35">
      <c r="A932" s="16" t="str">
        <f t="shared" si="14"/>
        <v/>
      </c>
      <c r="B932" s="470"/>
      <c r="C932" s="99"/>
      <c r="D932" s="99"/>
      <c r="E932" s="470"/>
      <c r="F932" s="470"/>
      <c r="G932" s="470"/>
      <c r="H932" s="37"/>
      <c r="I932" s="470"/>
    </row>
    <row r="933" spans="1:9" x14ac:dyDescent="0.35">
      <c r="A933" s="16" t="str">
        <f t="shared" si="14"/>
        <v/>
      </c>
      <c r="B933" s="470"/>
      <c r="C933" s="99"/>
      <c r="D933" s="99"/>
      <c r="E933" s="470"/>
      <c r="F933" s="470"/>
      <c r="G933" s="470"/>
      <c r="H933" s="37"/>
      <c r="I933" s="470"/>
    </row>
    <row r="934" spans="1:9" x14ac:dyDescent="0.35">
      <c r="A934" s="16" t="str">
        <f t="shared" si="14"/>
        <v/>
      </c>
      <c r="B934" s="470"/>
      <c r="C934" s="99"/>
      <c r="D934" s="99"/>
      <c r="E934" s="470"/>
      <c r="F934" s="470"/>
      <c r="G934" s="470"/>
      <c r="H934" s="37"/>
      <c r="I934" s="470"/>
    </row>
    <row r="935" spans="1:9" x14ac:dyDescent="0.35">
      <c r="A935" s="16" t="str">
        <f t="shared" si="14"/>
        <v/>
      </c>
      <c r="B935" s="470"/>
      <c r="C935" s="99"/>
      <c r="D935" s="99"/>
      <c r="E935" s="470"/>
      <c r="F935" s="470"/>
      <c r="G935" s="470"/>
      <c r="H935" s="37"/>
      <c r="I935" s="470"/>
    </row>
    <row r="936" spans="1:9" x14ac:dyDescent="0.35">
      <c r="A936" s="16" t="str">
        <f t="shared" si="14"/>
        <v/>
      </c>
      <c r="B936" s="470"/>
      <c r="C936" s="99"/>
      <c r="D936" s="99"/>
      <c r="E936" s="470"/>
      <c r="F936" s="470"/>
      <c r="G936" s="470"/>
      <c r="H936" s="37"/>
      <c r="I936" s="470"/>
    </row>
    <row r="937" spans="1:9" x14ac:dyDescent="0.35">
      <c r="A937" s="16" t="str">
        <f t="shared" si="14"/>
        <v/>
      </c>
      <c r="B937" s="470"/>
      <c r="C937" s="99"/>
      <c r="D937" s="99"/>
      <c r="E937" s="470"/>
      <c r="F937" s="470"/>
      <c r="G937" s="470"/>
      <c r="H937" s="37"/>
      <c r="I937" s="470"/>
    </row>
    <row r="938" spans="1:9" x14ac:dyDescent="0.35">
      <c r="A938" s="16" t="str">
        <f t="shared" si="14"/>
        <v/>
      </c>
      <c r="B938" s="470"/>
      <c r="C938" s="99"/>
      <c r="D938" s="99"/>
      <c r="E938" s="470"/>
      <c r="F938" s="470"/>
      <c r="G938" s="470"/>
      <c r="H938" s="37"/>
      <c r="I938" s="470"/>
    </row>
    <row r="939" spans="1:9" x14ac:dyDescent="0.35">
      <c r="A939" s="16" t="str">
        <f t="shared" si="14"/>
        <v/>
      </c>
      <c r="B939" s="470"/>
      <c r="C939" s="99"/>
      <c r="D939" s="99"/>
      <c r="E939" s="470"/>
      <c r="F939" s="470"/>
      <c r="G939" s="470"/>
      <c r="H939" s="37"/>
      <c r="I939" s="470"/>
    </row>
    <row r="940" spans="1:9" x14ac:dyDescent="0.35">
      <c r="A940" s="16" t="str">
        <f t="shared" si="14"/>
        <v/>
      </c>
      <c r="B940" s="470"/>
      <c r="C940" s="99"/>
      <c r="D940" s="99"/>
      <c r="E940" s="470"/>
      <c r="F940" s="470"/>
      <c r="G940" s="470"/>
      <c r="H940" s="37"/>
      <c r="I940" s="470"/>
    </row>
    <row r="941" spans="1:9" x14ac:dyDescent="0.35">
      <c r="A941" s="16" t="str">
        <f t="shared" si="14"/>
        <v/>
      </c>
      <c r="B941" s="470"/>
      <c r="C941" s="99"/>
      <c r="D941" s="99"/>
      <c r="E941" s="470"/>
      <c r="F941" s="470"/>
      <c r="G941" s="470"/>
      <c r="H941" s="37"/>
      <c r="I941" s="470"/>
    </row>
    <row r="942" spans="1:9" x14ac:dyDescent="0.35">
      <c r="A942" s="16" t="str">
        <f t="shared" si="14"/>
        <v/>
      </c>
      <c r="B942" s="470"/>
      <c r="C942" s="99"/>
      <c r="D942" s="99"/>
      <c r="E942" s="470"/>
      <c r="F942" s="470"/>
      <c r="G942" s="470"/>
      <c r="H942" s="37"/>
      <c r="I942" s="470"/>
    </row>
    <row r="943" spans="1:9" x14ac:dyDescent="0.35">
      <c r="A943" s="16" t="str">
        <f t="shared" si="14"/>
        <v/>
      </c>
      <c r="B943" s="470"/>
      <c r="C943" s="99"/>
      <c r="D943" s="99"/>
      <c r="E943" s="470"/>
      <c r="F943" s="470"/>
      <c r="G943" s="470"/>
      <c r="H943" s="37"/>
      <c r="I943" s="470"/>
    </row>
    <row r="944" spans="1:9" x14ac:dyDescent="0.35">
      <c r="A944" s="16" t="str">
        <f t="shared" si="14"/>
        <v/>
      </c>
      <c r="B944" s="470"/>
      <c r="C944" s="99"/>
      <c r="D944" s="99"/>
      <c r="E944" s="470"/>
      <c r="F944" s="470"/>
      <c r="G944" s="470"/>
      <c r="H944" s="37"/>
      <c r="I944" s="470"/>
    </row>
    <row r="945" spans="1:9" x14ac:dyDescent="0.35">
      <c r="A945" s="16" t="str">
        <f t="shared" si="14"/>
        <v/>
      </c>
      <c r="B945" s="470"/>
      <c r="C945" s="99"/>
      <c r="D945" s="99"/>
      <c r="E945" s="470"/>
      <c r="F945" s="470"/>
      <c r="G945" s="470"/>
      <c r="H945" s="37"/>
      <c r="I945" s="470"/>
    </row>
    <row r="946" spans="1:9" x14ac:dyDescent="0.35">
      <c r="A946" s="16" t="str">
        <f t="shared" si="14"/>
        <v/>
      </c>
      <c r="B946" s="470"/>
      <c r="C946" s="99"/>
      <c r="D946" s="99"/>
      <c r="E946" s="470"/>
      <c r="F946" s="470"/>
      <c r="G946" s="470"/>
      <c r="H946" s="37"/>
      <c r="I946" s="470"/>
    </row>
    <row r="947" spans="1:9" x14ac:dyDescent="0.35">
      <c r="A947" s="16" t="str">
        <f t="shared" si="14"/>
        <v/>
      </c>
      <c r="B947" s="470"/>
      <c r="C947" s="99"/>
      <c r="D947" s="99"/>
      <c r="E947" s="470"/>
      <c r="F947" s="470"/>
      <c r="G947" s="470"/>
      <c r="H947" s="37"/>
      <c r="I947" s="470"/>
    </row>
    <row r="948" spans="1:9" x14ac:dyDescent="0.35">
      <c r="A948" s="16" t="str">
        <f t="shared" si="14"/>
        <v/>
      </c>
      <c r="B948" s="470"/>
      <c r="C948" s="99"/>
      <c r="D948" s="99"/>
      <c r="E948" s="470"/>
      <c r="F948" s="470"/>
      <c r="G948" s="470"/>
      <c r="H948" s="37"/>
      <c r="I948" s="470"/>
    </row>
    <row r="949" spans="1:9" x14ac:dyDescent="0.35">
      <c r="A949" s="16" t="str">
        <f t="shared" si="14"/>
        <v/>
      </c>
      <c r="B949" s="470"/>
      <c r="C949" s="99"/>
      <c r="D949" s="99"/>
      <c r="E949" s="470"/>
      <c r="F949" s="470"/>
      <c r="G949" s="470"/>
      <c r="H949" s="37"/>
      <c r="I949" s="470"/>
    </row>
    <row r="950" spans="1:9" x14ac:dyDescent="0.35">
      <c r="A950" s="16" t="str">
        <f t="shared" si="14"/>
        <v/>
      </c>
      <c r="B950" s="470"/>
      <c r="C950" s="99"/>
      <c r="D950" s="99"/>
      <c r="E950" s="470"/>
      <c r="F950" s="470"/>
      <c r="G950" s="470"/>
      <c r="H950" s="37"/>
      <c r="I950" s="470"/>
    </row>
    <row r="951" spans="1:9" x14ac:dyDescent="0.35">
      <c r="A951" s="16" t="str">
        <f t="shared" si="14"/>
        <v/>
      </c>
      <c r="B951" s="470"/>
      <c r="C951" s="99"/>
      <c r="D951" s="99"/>
      <c r="E951" s="470"/>
      <c r="F951" s="470"/>
      <c r="G951" s="470"/>
      <c r="H951" s="37"/>
      <c r="I951" s="470"/>
    </row>
    <row r="952" spans="1:9" x14ac:dyDescent="0.35">
      <c r="A952" s="16" t="str">
        <f t="shared" si="14"/>
        <v/>
      </c>
      <c r="B952" s="470"/>
      <c r="C952" s="99"/>
      <c r="D952" s="99"/>
      <c r="E952" s="470"/>
      <c r="F952" s="470"/>
      <c r="G952" s="470"/>
      <c r="H952" s="37"/>
      <c r="I952" s="470"/>
    </row>
    <row r="953" spans="1:9" x14ac:dyDescent="0.35">
      <c r="A953" s="16" t="str">
        <f t="shared" si="14"/>
        <v/>
      </c>
      <c r="B953" s="470"/>
      <c r="C953" s="99"/>
      <c r="D953" s="99"/>
      <c r="E953" s="470"/>
      <c r="F953" s="470"/>
      <c r="G953" s="470"/>
      <c r="H953" s="37"/>
      <c r="I953" s="470"/>
    </row>
    <row r="954" spans="1:9" x14ac:dyDescent="0.35">
      <c r="A954" s="16" t="str">
        <f t="shared" si="14"/>
        <v/>
      </c>
      <c r="B954" s="470"/>
      <c r="C954" s="99"/>
      <c r="D954" s="99"/>
      <c r="E954" s="470"/>
      <c r="F954" s="470"/>
      <c r="G954" s="470"/>
      <c r="H954" s="37"/>
      <c r="I954" s="470"/>
    </row>
    <row r="955" spans="1:9" x14ac:dyDescent="0.35">
      <c r="A955" s="16" t="str">
        <f t="shared" si="14"/>
        <v/>
      </c>
      <c r="B955" s="470"/>
      <c r="C955" s="99"/>
      <c r="D955" s="99"/>
      <c r="E955" s="470"/>
      <c r="F955" s="470"/>
      <c r="G955" s="470"/>
      <c r="H955" s="37"/>
      <c r="I955" s="470"/>
    </row>
    <row r="956" spans="1:9" x14ac:dyDescent="0.35">
      <c r="A956" s="16" t="str">
        <f t="shared" si="14"/>
        <v/>
      </c>
      <c r="B956" s="470"/>
      <c r="C956" s="99"/>
      <c r="D956" s="99"/>
      <c r="E956" s="470"/>
      <c r="F956" s="470"/>
      <c r="G956" s="470"/>
      <c r="H956" s="37"/>
      <c r="I956" s="470"/>
    </row>
    <row r="957" spans="1:9" x14ac:dyDescent="0.35">
      <c r="A957" s="16" t="str">
        <f t="shared" si="14"/>
        <v/>
      </c>
      <c r="B957" s="470"/>
      <c r="C957" s="99"/>
      <c r="D957" s="99"/>
      <c r="E957" s="470"/>
      <c r="F957" s="470"/>
      <c r="G957" s="470"/>
      <c r="H957" s="37"/>
      <c r="I957" s="470"/>
    </row>
    <row r="958" spans="1:9" x14ac:dyDescent="0.35">
      <c r="A958" s="16" t="str">
        <f t="shared" si="14"/>
        <v/>
      </c>
      <c r="B958" s="470"/>
      <c r="C958" s="99"/>
      <c r="D958" s="99"/>
      <c r="E958" s="470"/>
      <c r="F958" s="470"/>
      <c r="G958" s="470"/>
      <c r="H958" s="37"/>
      <c r="I958" s="470"/>
    </row>
    <row r="959" spans="1:9" x14ac:dyDescent="0.35">
      <c r="A959" s="16" t="str">
        <f t="shared" si="14"/>
        <v/>
      </c>
      <c r="B959" s="470"/>
      <c r="C959" s="99"/>
      <c r="D959" s="99"/>
      <c r="E959" s="470"/>
      <c r="F959" s="470"/>
      <c r="G959" s="470"/>
      <c r="H959" s="37"/>
      <c r="I959" s="470"/>
    </row>
    <row r="960" spans="1:9" x14ac:dyDescent="0.35">
      <c r="A960" s="16" t="str">
        <f t="shared" si="14"/>
        <v/>
      </c>
      <c r="B960" s="470"/>
      <c r="C960" s="99"/>
      <c r="D960" s="99"/>
      <c r="E960" s="470"/>
      <c r="F960" s="470"/>
      <c r="G960" s="470"/>
      <c r="H960" s="37"/>
      <c r="I960" s="470"/>
    </row>
    <row r="961" spans="1:9" x14ac:dyDescent="0.35">
      <c r="A961" s="16" t="str">
        <f t="shared" si="14"/>
        <v/>
      </c>
      <c r="B961" s="470"/>
      <c r="C961" s="99"/>
      <c r="D961" s="99"/>
      <c r="E961" s="470"/>
      <c r="F961" s="470"/>
      <c r="G961" s="470"/>
      <c r="H961" s="37"/>
      <c r="I961" s="470"/>
    </row>
    <row r="962" spans="1:9" x14ac:dyDescent="0.35">
      <c r="A962" s="16" t="str">
        <f t="shared" si="14"/>
        <v/>
      </c>
      <c r="B962" s="470"/>
      <c r="C962" s="99"/>
      <c r="D962" s="99"/>
      <c r="E962" s="470"/>
      <c r="F962" s="470"/>
      <c r="G962" s="470"/>
      <c r="H962" s="37"/>
      <c r="I962" s="470"/>
    </row>
    <row r="963" spans="1:9" x14ac:dyDescent="0.35">
      <c r="A963" s="16" t="str">
        <f t="shared" si="14"/>
        <v/>
      </c>
      <c r="B963" s="470"/>
      <c r="C963" s="99"/>
      <c r="D963" s="99"/>
      <c r="E963" s="470"/>
      <c r="F963" s="470"/>
      <c r="G963" s="470"/>
      <c r="H963" s="37"/>
      <c r="I963" s="470"/>
    </row>
    <row r="964" spans="1:9" x14ac:dyDescent="0.35">
      <c r="A964" s="16" t="str">
        <f t="shared" si="14"/>
        <v/>
      </c>
      <c r="B964" s="470"/>
      <c r="C964" s="99"/>
      <c r="D964" s="99"/>
      <c r="E964" s="470"/>
      <c r="F964" s="470"/>
      <c r="G964" s="470"/>
      <c r="H964" s="37"/>
      <c r="I964" s="470"/>
    </row>
    <row r="965" spans="1:9" x14ac:dyDescent="0.35">
      <c r="A965" s="16" t="str">
        <f t="shared" si="14"/>
        <v/>
      </c>
      <c r="B965" s="470"/>
      <c r="C965" s="99"/>
      <c r="D965" s="99"/>
      <c r="E965" s="470"/>
      <c r="F965" s="470"/>
      <c r="G965" s="470"/>
      <c r="H965" s="37"/>
      <c r="I965" s="470"/>
    </row>
    <row r="966" spans="1:9" x14ac:dyDescent="0.35">
      <c r="A966" s="16" t="str">
        <f t="shared" si="14"/>
        <v/>
      </c>
      <c r="B966" s="470"/>
      <c r="C966" s="99"/>
      <c r="D966" s="99"/>
      <c r="E966" s="470"/>
      <c r="F966" s="470"/>
      <c r="G966" s="470"/>
      <c r="H966" s="37"/>
      <c r="I966" s="470"/>
    </row>
    <row r="967" spans="1:9" x14ac:dyDescent="0.35">
      <c r="A967" s="16" t="str">
        <f t="shared" si="14"/>
        <v/>
      </c>
      <c r="B967" s="470"/>
      <c r="C967" s="99"/>
      <c r="D967" s="99"/>
      <c r="E967" s="470"/>
      <c r="F967" s="470"/>
      <c r="G967" s="470"/>
      <c r="H967" s="37"/>
      <c r="I967" s="470"/>
    </row>
    <row r="968" spans="1:9" x14ac:dyDescent="0.35">
      <c r="A968" s="16" t="str">
        <f t="shared" si="14"/>
        <v/>
      </c>
      <c r="B968" s="470"/>
      <c r="C968" s="99"/>
      <c r="D968" s="99"/>
      <c r="E968" s="470"/>
      <c r="F968" s="470"/>
      <c r="G968" s="470"/>
      <c r="H968" s="37"/>
      <c r="I968" s="470"/>
    </row>
    <row r="969" spans="1:9" x14ac:dyDescent="0.35">
      <c r="A969" s="16" t="str">
        <f t="shared" si="14"/>
        <v/>
      </c>
      <c r="B969" s="470"/>
      <c r="C969" s="99"/>
      <c r="D969" s="99"/>
      <c r="E969" s="470"/>
      <c r="F969" s="470"/>
      <c r="G969" s="470"/>
      <c r="H969" s="37"/>
      <c r="I969" s="470"/>
    </row>
    <row r="970" spans="1:9" x14ac:dyDescent="0.35">
      <c r="A970" s="16" t="str">
        <f t="shared" si="14"/>
        <v/>
      </c>
      <c r="B970" s="470"/>
      <c r="C970" s="99"/>
      <c r="D970" s="99"/>
      <c r="E970" s="470"/>
      <c r="F970" s="470"/>
      <c r="G970" s="470"/>
      <c r="H970" s="37"/>
      <c r="I970" s="470"/>
    </row>
    <row r="971" spans="1:9" x14ac:dyDescent="0.35">
      <c r="A971" s="16" t="str">
        <f t="shared" si="14"/>
        <v/>
      </c>
      <c r="B971" s="470"/>
      <c r="C971" s="99"/>
      <c r="D971" s="99"/>
      <c r="E971" s="470"/>
      <c r="F971" s="470"/>
      <c r="G971" s="470"/>
      <c r="H971" s="37"/>
      <c r="I971" s="470"/>
    </row>
    <row r="972" spans="1:9" x14ac:dyDescent="0.35">
      <c r="A972" s="16" t="str">
        <f t="shared" ref="A972:A1035" si="15">B972&amp;C972&amp;D972</f>
        <v/>
      </c>
      <c r="B972" s="470"/>
      <c r="C972" s="99"/>
      <c r="D972" s="99"/>
      <c r="E972" s="470"/>
      <c r="F972" s="470"/>
      <c r="G972" s="470"/>
      <c r="H972" s="37"/>
      <c r="I972" s="470"/>
    </row>
    <row r="973" spans="1:9" x14ac:dyDescent="0.35">
      <c r="A973" s="16" t="str">
        <f t="shared" si="15"/>
        <v/>
      </c>
      <c r="B973" s="470"/>
      <c r="C973" s="99"/>
      <c r="D973" s="99"/>
      <c r="E973" s="470"/>
      <c r="F973" s="470"/>
      <c r="G973" s="470"/>
      <c r="H973" s="37"/>
      <c r="I973" s="470"/>
    </row>
    <row r="974" spans="1:9" x14ac:dyDescent="0.35">
      <c r="A974" s="16" t="str">
        <f t="shared" si="15"/>
        <v/>
      </c>
      <c r="B974" s="470"/>
      <c r="C974" s="99"/>
      <c r="D974" s="99"/>
      <c r="E974" s="470"/>
      <c r="F974" s="470"/>
      <c r="G974" s="470"/>
      <c r="H974" s="37"/>
      <c r="I974" s="470"/>
    </row>
    <row r="975" spans="1:9" x14ac:dyDescent="0.35">
      <c r="A975" s="16" t="str">
        <f t="shared" si="15"/>
        <v/>
      </c>
      <c r="B975" s="470"/>
      <c r="C975" s="99"/>
      <c r="D975" s="99"/>
      <c r="E975" s="470"/>
      <c r="F975" s="470"/>
      <c r="G975" s="470"/>
      <c r="H975" s="37"/>
      <c r="I975" s="470"/>
    </row>
    <row r="976" spans="1:9" x14ac:dyDescent="0.35">
      <c r="A976" s="16" t="str">
        <f t="shared" si="15"/>
        <v/>
      </c>
      <c r="B976" s="470"/>
      <c r="C976" s="99"/>
      <c r="D976" s="99"/>
      <c r="E976" s="470"/>
      <c r="F976" s="470"/>
      <c r="G976" s="470"/>
      <c r="H976" s="37"/>
      <c r="I976" s="470"/>
    </row>
    <row r="977" spans="1:9" x14ac:dyDescent="0.35">
      <c r="A977" s="16" t="str">
        <f t="shared" si="15"/>
        <v/>
      </c>
      <c r="B977" s="470"/>
      <c r="C977" s="99"/>
      <c r="D977" s="99"/>
      <c r="E977" s="470"/>
      <c r="F977" s="470"/>
      <c r="G977" s="470"/>
      <c r="H977" s="37"/>
      <c r="I977" s="470"/>
    </row>
    <row r="978" spans="1:9" x14ac:dyDescent="0.35">
      <c r="A978" s="16" t="str">
        <f t="shared" si="15"/>
        <v/>
      </c>
      <c r="B978" s="470"/>
      <c r="C978" s="99"/>
      <c r="D978" s="99"/>
      <c r="E978" s="470"/>
      <c r="F978" s="470"/>
      <c r="G978" s="470"/>
      <c r="H978" s="37"/>
      <c r="I978" s="470"/>
    </row>
    <row r="979" spans="1:9" x14ac:dyDescent="0.35">
      <c r="A979" s="16" t="str">
        <f t="shared" si="15"/>
        <v/>
      </c>
      <c r="B979" s="470"/>
      <c r="C979" s="99"/>
      <c r="D979" s="99"/>
      <c r="E979" s="470"/>
      <c r="F979" s="470"/>
      <c r="G979" s="470"/>
      <c r="H979" s="37"/>
      <c r="I979" s="470"/>
    </row>
    <row r="980" spans="1:9" x14ac:dyDescent="0.35">
      <c r="A980" s="16" t="str">
        <f t="shared" si="15"/>
        <v/>
      </c>
      <c r="B980" s="470"/>
      <c r="C980" s="99"/>
      <c r="D980" s="99"/>
      <c r="E980" s="470"/>
      <c r="F980" s="470"/>
      <c r="G980" s="470"/>
      <c r="H980" s="37"/>
      <c r="I980" s="470"/>
    </row>
    <row r="981" spans="1:9" x14ac:dyDescent="0.35">
      <c r="A981" s="16" t="str">
        <f t="shared" si="15"/>
        <v/>
      </c>
      <c r="B981" s="470"/>
      <c r="C981" s="99"/>
      <c r="D981" s="99"/>
      <c r="E981" s="470"/>
      <c r="F981" s="470"/>
      <c r="G981" s="470"/>
      <c r="H981" s="37"/>
      <c r="I981" s="470"/>
    </row>
    <row r="982" spans="1:9" x14ac:dyDescent="0.35">
      <c r="A982" s="16" t="str">
        <f t="shared" si="15"/>
        <v/>
      </c>
      <c r="B982" s="470"/>
      <c r="C982" s="99"/>
      <c r="D982" s="99"/>
      <c r="E982" s="470"/>
      <c r="F982" s="470"/>
      <c r="G982" s="470"/>
      <c r="H982" s="37"/>
      <c r="I982" s="470"/>
    </row>
    <row r="983" spans="1:9" x14ac:dyDescent="0.35">
      <c r="A983" s="16" t="str">
        <f t="shared" si="15"/>
        <v/>
      </c>
      <c r="B983" s="470"/>
      <c r="C983" s="99"/>
      <c r="D983" s="99"/>
      <c r="E983" s="470"/>
      <c r="F983" s="470"/>
      <c r="G983" s="470"/>
      <c r="H983" s="37"/>
      <c r="I983" s="470"/>
    </row>
    <row r="984" spans="1:9" x14ac:dyDescent="0.35">
      <c r="A984" s="16" t="str">
        <f t="shared" si="15"/>
        <v/>
      </c>
      <c r="B984" s="470"/>
      <c r="C984" s="99"/>
      <c r="D984" s="99"/>
      <c r="E984" s="470"/>
      <c r="F984" s="470"/>
      <c r="G984" s="470"/>
      <c r="H984" s="37"/>
      <c r="I984" s="470"/>
    </row>
    <row r="985" spans="1:9" x14ac:dyDescent="0.35">
      <c r="A985" s="16" t="str">
        <f t="shared" si="15"/>
        <v/>
      </c>
      <c r="B985" s="470"/>
      <c r="C985" s="99"/>
      <c r="D985" s="99"/>
      <c r="E985" s="470"/>
      <c r="F985" s="470"/>
      <c r="G985" s="470"/>
      <c r="H985" s="37"/>
      <c r="I985" s="470"/>
    </row>
    <row r="986" spans="1:9" x14ac:dyDescent="0.35">
      <c r="A986" s="16" t="str">
        <f t="shared" si="15"/>
        <v/>
      </c>
      <c r="B986" s="470"/>
      <c r="C986" s="99"/>
      <c r="D986" s="99"/>
      <c r="E986" s="470"/>
      <c r="F986" s="470"/>
      <c r="G986" s="470"/>
      <c r="H986" s="37"/>
      <c r="I986" s="470"/>
    </row>
    <row r="987" spans="1:9" x14ac:dyDescent="0.35">
      <c r="A987" s="16" t="str">
        <f t="shared" si="15"/>
        <v/>
      </c>
      <c r="B987" s="470"/>
      <c r="C987" s="99"/>
      <c r="D987" s="99"/>
      <c r="E987" s="470"/>
      <c r="F987" s="470"/>
      <c r="G987" s="470"/>
      <c r="H987" s="37"/>
      <c r="I987" s="470"/>
    </row>
    <row r="988" spans="1:9" x14ac:dyDescent="0.35">
      <c r="A988" s="16" t="str">
        <f t="shared" si="15"/>
        <v/>
      </c>
      <c r="B988" s="470"/>
      <c r="C988" s="99"/>
      <c r="D988" s="99"/>
      <c r="E988" s="470"/>
      <c r="F988" s="470"/>
      <c r="G988" s="470"/>
      <c r="H988" s="37"/>
      <c r="I988" s="470"/>
    </row>
    <row r="989" spans="1:9" x14ac:dyDescent="0.35">
      <c r="A989" s="16" t="str">
        <f t="shared" si="15"/>
        <v/>
      </c>
      <c r="B989" s="470"/>
      <c r="C989" s="99"/>
      <c r="D989" s="99"/>
      <c r="E989" s="470"/>
      <c r="F989" s="470"/>
      <c r="G989" s="470"/>
      <c r="H989" s="37"/>
      <c r="I989" s="470"/>
    </row>
    <row r="990" spans="1:9" x14ac:dyDescent="0.35">
      <c r="A990" s="16" t="str">
        <f t="shared" si="15"/>
        <v/>
      </c>
      <c r="B990" s="470"/>
      <c r="C990" s="99"/>
      <c r="D990" s="99"/>
      <c r="E990" s="470"/>
      <c r="F990" s="470"/>
      <c r="G990" s="470"/>
      <c r="H990" s="37"/>
      <c r="I990" s="470"/>
    </row>
    <row r="991" spans="1:9" x14ac:dyDescent="0.35">
      <c r="A991" s="16" t="str">
        <f t="shared" si="15"/>
        <v/>
      </c>
      <c r="B991" s="470"/>
      <c r="C991" s="99"/>
      <c r="D991" s="99"/>
      <c r="E991" s="470"/>
      <c r="F991" s="470"/>
      <c r="G991" s="470"/>
      <c r="H991" s="37"/>
      <c r="I991" s="470"/>
    </row>
    <row r="992" spans="1:9" x14ac:dyDescent="0.35">
      <c r="A992" s="16" t="str">
        <f t="shared" si="15"/>
        <v/>
      </c>
      <c r="B992" s="470"/>
      <c r="C992" s="99"/>
      <c r="D992" s="99"/>
      <c r="E992" s="470"/>
      <c r="F992" s="470"/>
      <c r="G992" s="470"/>
      <c r="H992" s="37"/>
      <c r="I992" s="470"/>
    </row>
    <row r="993" spans="1:9" x14ac:dyDescent="0.35">
      <c r="A993" s="16" t="str">
        <f t="shared" si="15"/>
        <v/>
      </c>
      <c r="B993" s="470"/>
      <c r="C993" s="99"/>
      <c r="D993" s="99"/>
      <c r="E993" s="470"/>
      <c r="F993" s="470"/>
      <c r="G993" s="470"/>
      <c r="H993" s="37"/>
      <c r="I993" s="470"/>
    </row>
    <row r="994" spans="1:9" x14ac:dyDescent="0.35">
      <c r="A994" s="16" t="str">
        <f t="shared" si="15"/>
        <v/>
      </c>
      <c r="B994" s="470"/>
      <c r="C994" s="99"/>
      <c r="D994" s="99"/>
      <c r="E994" s="470"/>
      <c r="F994" s="470"/>
      <c r="G994" s="470"/>
      <c r="H994" s="37"/>
      <c r="I994" s="470"/>
    </row>
    <row r="995" spans="1:9" x14ac:dyDescent="0.35">
      <c r="A995" s="16" t="str">
        <f t="shared" si="15"/>
        <v/>
      </c>
      <c r="B995" s="470"/>
      <c r="C995" s="99"/>
      <c r="D995" s="99"/>
      <c r="E995" s="470"/>
      <c r="F995" s="470"/>
      <c r="G995" s="470"/>
      <c r="H995" s="37"/>
      <c r="I995" s="470"/>
    </row>
    <row r="996" spans="1:9" x14ac:dyDescent="0.35">
      <c r="A996" s="16" t="str">
        <f t="shared" si="15"/>
        <v/>
      </c>
      <c r="B996" s="470"/>
      <c r="C996" s="99"/>
      <c r="D996" s="99"/>
      <c r="E996" s="470"/>
      <c r="F996" s="470"/>
      <c r="G996" s="470"/>
      <c r="H996" s="37"/>
      <c r="I996" s="470"/>
    </row>
    <row r="997" spans="1:9" x14ac:dyDescent="0.35">
      <c r="A997" s="16" t="str">
        <f t="shared" si="15"/>
        <v/>
      </c>
      <c r="B997" s="470"/>
      <c r="C997" s="99"/>
      <c r="D997" s="99"/>
      <c r="E997" s="470"/>
      <c r="F997" s="470"/>
      <c r="G997" s="470"/>
      <c r="H997" s="37"/>
      <c r="I997" s="470"/>
    </row>
    <row r="998" spans="1:9" x14ac:dyDescent="0.35">
      <c r="A998" s="16" t="str">
        <f t="shared" si="15"/>
        <v/>
      </c>
      <c r="B998" s="470"/>
      <c r="C998" s="99"/>
      <c r="D998" s="99"/>
      <c r="E998" s="470"/>
      <c r="F998" s="470"/>
      <c r="G998" s="470"/>
      <c r="H998" s="37"/>
      <c r="I998" s="470"/>
    </row>
    <row r="999" spans="1:9" x14ac:dyDescent="0.35">
      <c r="A999" s="16" t="str">
        <f t="shared" si="15"/>
        <v/>
      </c>
      <c r="B999" s="470"/>
      <c r="C999" s="99"/>
      <c r="D999" s="99"/>
      <c r="E999" s="470"/>
      <c r="F999" s="470"/>
      <c r="G999" s="470"/>
      <c r="H999" s="37"/>
      <c r="I999" s="470"/>
    </row>
    <row r="1000" spans="1:9" x14ac:dyDescent="0.35">
      <c r="A1000" s="16" t="str">
        <f t="shared" si="15"/>
        <v/>
      </c>
      <c r="B1000" s="470"/>
      <c r="C1000" s="99"/>
      <c r="D1000" s="99"/>
      <c r="E1000" s="470"/>
      <c r="F1000" s="470"/>
      <c r="G1000" s="470"/>
      <c r="H1000" s="37"/>
      <c r="I1000" s="470"/>
    </row>
    <row r="1001" spans="1:9" x14ac:dyDescent="0.35">
      <c r="A1001" s="16" t="str">
        <f t="shared" si="15"/>
        <v/>
      </c>
      <c r="B1001" s="470"/>
      <c r="C1001" s="99"/>
      <c r="D1001" s="99"/>
      <c r="E1001" s="470"/>
      <c r="F1001" s="470"/>
      <c r="G1001" s="470"/>
      <c r="H1001" s="37"/>
      <c r="I1001" s="470"/>
    </row>
    <row r="1002" spans="1:9" x14ac:dyDescent="0.35">
      <c r="A1002" s="16" t="str">
        <f t="shared" si="15"/>
        <v/>
      </c>
      <c r="B1002" s="470"/>
      <c r="C1002" s="99"/>
      <c r="D1002" s="99"/>
      <c r="E1002" s="470"/>
      <c r="F1002" s="470"/>
      <c r="G1002" s="470"/>
      <c r="H1002" s="37"/>
      <c r="I1002" s="470"/>
    </row>
    <row r="1003" spans="1:9" x14ac:dyDescent="0.35">
      <c r="A1003" s="16" t="str">
        <f t="shared" si="15"/>
        <v/>
      </c>
      <c r="B1003" s="470"/>
      <c r="C1003" s="99"/>
      <c r="D1003" s="99"/>
      <c r="E1003" s="470"/>
      <c r="F1003" s="470"/>
      <c r="G1003" s="470"/>
      <c r="H1003" s="37"/>
      <c r="I1003" s="470"/>
    </row>
    <row r="1004" spans="1:9" x14ac:dyDescent="0.35">
      <c r="A1004" s="16" t="str">
        <f t="shared" si="15"/>
        <v/>
      </c>
      <c r="B1004" s="470"/>
      <c r="C1004" s="99"/>
      <c r="D1004" s="99"/>
      <c r="E1004" s="470"/>
      <c r="F1004" s="470"/>
      <c r="G1004" s="470"/>
      <c r="H1004" s="37"/>
      <c r="I1004" s="470"/>
    </row>
    <row r="1005" spans="1:9" x14ac:dyDescent="0.35">
      <c r="A1005" s="16" t="str">
        <f t="shared" si="15"/>
        <v/>
      </c>
      <c r="B1005" s="470"/>
      <c r="C1005" s="99"/>
      <c r="D1005" s="99"/>
      <c r="E1005" s="470"/>
      <c r="F1005" s="470"/>
      <c r="G1005" s="470"/>
      <c r="H1005" s="37"/>
      <c r="I1005" s="470"/>
    </row>
    <row r="1006" spans="1:9" x14ac:dyDescent="0.35">
      <c r="A1006" s="16" t="str">
        <f t="shared" si="15"/>
        <v/>
      </c>
      <c r="B1006" s="470"/>
      <c r="C1006" s="99"/>
      <c r="D1006" s="99"/>
      <c r="E1006" s="470"/>
      <c r="F1006" s="470"/>
      <c r="G1006" s="470"/>
      <c r="H1006" s="37"/>
      <c r="I1006" s="470"/>
    </row>
    <row r="1007" spans="1:9" x14ac:dyDescent="0.35">
      <c r="A1007" s="16" t="str">
        <f t="shared" si="15"/>
        <v/>
      </c>
      <c r="B1007" s="470"/>
      <c r="C1007" s="99"/>
      <c r="D1007" s="99"/>
      <c r="E1007" s="470"/>
      <c r="F1007" s="470"/>
      <c r="G1007" s="470"/>
      <c r="H1007" s="37"/>
      <c r="I1007" s="470"/>
    </row>
    <row r="1008" spans="1:9" x14ac:dyDescent="0.35">
      <c r="A1008" s="16" t="str">
        <f t="shared" si="15"/>
        <v/>
      </c>
      <c r="B1008" s="470"/>
      <c r="C1008" s="99"/>
      <c r="D1008" s="99"/>
      <c r="E1008" s="470"/>
      <c r="F1008" s="470"/>
      <c r="G1008" s="470"/>
      <c r="H1008" s="37"/>
      <c r="I1008" s="470"/>
    </row>
    <row r="1009" spans="1:9" x14ac:dyDescent="0.35">
      <c r="A1009" s="16" t="str">
        <f t="shared" si="15"/>
        <v/>
      </c>
      <c r="B1009" s="470"/>
      <c r="C1009" s="99"/>
      <c r="D1009" s="99"/>
      <c r="E1009" s="470"/>
      <c r="F1009" s="470"/>
      <c r="G1009" s="470"/>
      <c r="H1009" s="37"/>
      <c r="I1009" s="470"/>
    </row>
    <row r="1010" spans="1:9" x14ac:dyDescent="0.35">
      <c r="A1010" s="16" t="str">
        <f t="shared" si="15"/>
        <v/>
      </c>
      <c r="B1010" s="470"/>
      <c r="C1010" s="99"/>
      <c r="D1010" s="99"/>
      <c r="E1010" s="470"/>
      <c r="F1010" s="470"/>
      <c r="G1010" s="470"/>
      <c r="H1010" s="37"/>
      <c r="I1010" s="470"/>
    </row>
    <row r="1011" spans="1:9" x14ac:dyDescent="0.35">
      <c r="A1011" s="16" t="str">
        <f t="shared" si="15"/>
        <v/>
      </c>
      <c r="B1011" s="470"/>
      <c r="C1011" s="99"/>
      <c r="D1011" s="99"/>
      <c r="E1011" s="470"/>
      <c r="F1011" s="470"/>
      <c r="G1011" s="470"/>
      <c r="H1011" s="37"/>
      <c r="I1011" s="470"/>
    </row>
    <row r="1012" spans="1:9" x14ac:dyDescent="0.35">
      <c r="A1012" s="16" t="str">
        <f t="shared" si="15"/>
        <v/>
      </c>
      <c r="B1012" s="470"/>
      <c r="C1012" s="99"/>
      <c r="D1012" s="99"/>
      <c r="E1012" s="470"/>
      <c r="F1012" s="470"/>
      <c r="G1012" s="470"/>
      <c r="H1012" s="37"/>
      <c r="I1012" s="470"/>
    </row>
    <row r="1013" spans="1:9" x14ac:dyDescent="0.35">
      <c r="A1013" s="16" t="str">
        <f t="shared" si="15"/>
        <v/>
      </c>
      <c r="B1013" s="470"/>
      <c r="C1013" s="99"/>
      <c r="D1013" s="99"/>
      <c r="E1013" s="470"/>
      <c r="F1013" s="470"/>
      <c r="G1013" s="470"/>
      <c r="H1013" s="37"/>
      <c r="I1013" s="470"/>
    </row>
    <row r="1014" spans="1:9" x14ac:dyDescent="0.35">
      <c r="A1014" s="16" t="str">
        <f t="shared" si="15"/>
        <v/>
      </c>
      <c r="B1014" s="470"/>
      <c r="C1014" s="99"/>
      <c r="D1014" s="99"/>
      <c r="E1014" s="470"/>
      <c r="F1014" s="470"/>
      <c r="G1014" s="470"/>
      <c r="H1014" s="37"/>
      <c r="I1014" s="470"/>
    </row>
    <row r="1015" spans="1:9" x14ac:dyDescent="0.35">
      <c r="A1015" s="16" t="str">
        <f t="shared" si="15"/>
        <v/>
      </c>
      <c r="B1015" s="470"/>
      <c r="C1015" s="99"/>
      <c r="D1015" s="99"/>
      <c r="E1015" s="470"/>
      <c r="F1015" s="470"/>
      <c r="G1015" s="470"/>
      <c r="H1015" s="37"/>
      <c r="I1015" s="470"/>
    </row>
    <row r="1016" spans="1:9" x14ac:dyDescent="0.35">
      <c r="A1016" s="16" t="str">
        <f t="shared" si="15"/>
        <v/>
      </c>
      <c r="B1016" s="470"/>
      <c r="C1016" s="99"/>
      <c r="D1016" s="99"/>
      <c r="E1016" s="470"/>
      <c r="F1016" s="470"/>
      <c r="G1016" s="470"/>
      <c r="H1016" s="37"/>
      <c r="I1016" s="470"/>
    </row>
    <row r="1017" spans="1:9" x14ac:dyDescent="0.35">
      <c r="A1017" s="16" t="str">
        <f t="shared" si="15"/>
        <v/>
      </c>
      <c r="B1017" s="470"/>
      <c r="C1017" s="99"/>
      <c r="D1017" s="99"/>
      <c r="E1017" s="470"/>
      <c r="F1017" s="470"/>
      <c r="G1017" s="470"/>
      <c r="H1017" s="37"/>
      <c r="I1017" s="470"/>
    </row>
    <row r="1018" spans="1:9" x14ac:dyDescent="0.35">
      <c r="A1018" s="16" t="str">
        <f t="shared" si="15"/>
        <v/>
      </c>
      <c r="B1018" s="470"/>
      <c r="C1018" s="99"/>
      <c r="D1018" s="99"/>
      <c r="E1018" s="470"/>
      <c r="F1018" s="470"/>
      <c r="G1018" s="470"/>
      <c r="H1018" s="37"/>
      <c r="I1018" s="470"/>
    </row>
    <row r="1019" spans="1:9" x14ac:dyDescent="0.35">
      <c r="A1019" s="16" t="str">
        <f t="shared" si="15"/>
        <v/>
      </c>
      <c r="B1019" s="470"/>
      <c r="C1019" s="99"/>
      <c r="D1019" s="99"/>
      <c r="E1019" s="470"/>
      <c r="F1019" s="470"/>
      <c r="G1019" s="470"/>
      <c r="H1019" s="37"/>
      <c r="I1019" s="470"/>
    </row>
    <row r="1020" spans="1:9" x14ac:dyDescent="0.35">
      <c r="A1020" s="16" t="str">
        <f t="shared" si="15"/>
        <v/>
      </c>
      <c r="B1020" s="470"/>
      <c r="C1020" s="99"/>
      <c r="D1020" s="99"/>
      <c r="E1020" s="470"/>
      <c r="F1020" s="470"/>
      <c r="G1020" s="470"/>
      <c r="H1020" s="37"/>
      <c r="I1020" s="470"/>
    </row>
    <row r="1021" spans="1:9" x14ac:dyDescent="0.35">
      <c r="A1021" s="16" t="str">
        <f t="shared" si="15"/>
        <v/>
      </c>
      <c r="B1021" s="470"/>
      <c r="C1021" s="99"/>
      <c r="D1021" s="99"/>
      <c r="E1021" s="470"/>
      <c r="F1021" s="470"/>
      <c r="G1021" s="470"/>
      <c r="H1021" s="37"/>
      <c r="I1021" s="470"/>
    </row>
    <row r="1022" spans="1:9" x14ac:dyDescent="0.35">
      <c r="A1022" s="16" t="str">
        <f t="shared" si="15"/>
        <v/>
      </c>
      <c r="B1022" s="470"/>
      <c r="C1022" s="99"/>
      <c r="D1022" s="99"/>
      <c r="E1022" s="470"/>
      <c r="F1022" s="470"/>
      <c r="G1022" s="470"/>
      <c r="H1022" s="37"/>
      <c r="I1022" s="470"/>
    </row>
    <row r="1023" spans="1:9" x14ac:dyDescent="0.35">
      <c r="A1023" s="16" t="str">
        <f t="shared" si="15"/>
        <v/>
      </c>
      <c r="B1023" s="470"/>
      <c r="C1023" s="99"/>
      <c r="D1023" s="99"/>
      <c r="E1023" s="470"/>
      <c r="F1023" s="470"/>
      <c r="G1023" s="470"/>
      <c r="H1023" s="37"/>
      <c r="I1023" s="470"/>
    </row>
    <row r="1024" spans="1:9" x14ac:dyDescent="0.35">
      <c r="A1024" s="16" t="str">
        <f t="shared" si="15"/>
        <v/>
      </c>
      <c r="B1024" s="470"/>
      <c r="C1024" s="99"/>
      <c r="D1024" s="99"/>
      <c r="E1024" s="470"/>
      <c r="F1024" s="470"/>
      <c r="G1024" s="470"/>
      <c r="H1024" s="37"/>
      <c r="I1024" s="470"/>
    </row>
    <row r="1025" spans="1:9" x14ac:dyDescent="0.35">
      <c r="A1025" s="16" t="str">
        <f t="shared" si="15"/>
        <v/>
      </c>
      <c r="B1025" s="470"/>
      <c r="C1025" s="99"/>
      <c r="D1025" s="99"/>
      <c r="E1025" s="470"/>
      <c r="F1025" s="470"/>
      <c r="G1025" s="470"/>
      <c r="H1025" s="37"/>
      <c r="I1025" s="470"/>
    </row>
    <row r="1026" spans="1:9" x14ac:dyDescent="0.35">
      <c r="A1026" s="16" t="str">
        <f t="shared" si="15"/>
        <v/>
      </c>
      <c r="B1026" s="470"/>
      <c r="C1026" s="99"/>
      <c r="D1026" s="99"/>
      <c r="E1026" s="470"/>
      <c r="F1026" s="470"/>
      <c r="G1026" s="470"/>
      <c r="H1026" s="37"/>
      <c r="I1026" s="470"/>
    </row>
    <row r="1027" spans="1:9" x14ac:dyDescent="0.35">
      <c r="A1027" s="16" t="str">
        <f t="shared" si="15"/>
        <v/>
      </c>
      <c r="B1027" s="470"/>
      <c r="C1027" s="99"/>
      <c r="D1027" s="99"/>
      <c r="E1027" s="470"/>
      <c r="F1027" s="470"/>
      <c r="G1027" s="470"/>
      <c r="H1027" s="37"/>
      <c r="I1027" s="470"/>
    </row>
    <row r="1028" spans="1:9" x14ac:dyDescent="0.35">
      <c r="A1028" s="16" t="str">
        <f t="shared" si="15"/>
        <v/>
      </c>
      <c r="B1028" s="470"/>
      <c r="C1028" s="99"/>
      <c r="D1028" s="99"/>
      <c r="E1028" s="470"/>
      <c r="F1028" s="470"/>
      <c r="G1028" s="470"/>
      <c r="H1028" s="37"/>
      <c r="I1028" s="470"/>
    </row>
    <row r="1029" spans="1:9" x14ac:dyDescent="0.35">
      <c r="A1029" s="16" t="str">
        <f t="shared" si="15"/>
        <v/>
      </c>
      <c r="B1029" s="470"/>
      <c r="C1029" s="99"/>
      <c r="D1029" s="99"/>
      <c r="E1029" s="470"/>
      <c r="F1029" s="470"/>
      <c r="G1029" s="470"/>
      <c r="H1029" s="37"/>
      <c r="I1029" s="470"/>
    </row>
    <row r="1030" spans="1:9" x14ac:dyDescent="0.35">
      <c r="A1030" s="16" t="str">
        <f t="shared" si="15"/>
        <v/>
      </c>
      <c r="B1030" s="470"/>
      <c r="C1030" s="99"/>
      <c r="D1030" s="99"/>
      <c r="E1030" s="470"/>
      <c r="F1030" s="470"/>
      <c r="G1030" s="470"/>
      <c r="H1030" s="37"/>
      <c r="I1030" s="470"/>
    </row>
    <row r="1031" spans="1:9" x14ac:dyDescent="0.35">
      <c r="A1031" s="16" t="str">
        <f t="shared" si="15"/>
        <v/>
      </c>
      <c r="B1031" s="470"/>
      <c r="C1031" s="99"/>
      <c r="D1031" s="99"/>
      <c r="E1031" s="470"/>
      <c r="F1031" s="470"/>
      <c r="G1031" s="470"/>
      <c r="H1031" s="37"/>
      <c r="I1031" s="470"/>
    </row>
    <row r="1032" spans="1:9" x14ac:dyDescent="0.35">
      <c r="A1032" s="16" t="str">
        <f t="shared" si="15"/>
        <v/>
      </c>
      <c r="B1032" s="470"/>
      <c r="C1032" s="99"/>
      <c r="D1032" s="99"/>
      <c r="E1032" s="470"/>
      <c r="F1032" s="470"/>
      <c r="G1032" s="470"/>
      <c r="H1032" s="37"/>
      <c r="I1032" s="470"/>
    </row>
    <row r="1033" spans="1:9" x14ac:dyDescent="0.35">
      <c r="A1033" s="16" t="str">
        <f t="shared" si="15"/>
        <v/>
      </c>
      <c r="B1033" s="470"/>
      <c r="C1033" s="99"/>
      <c r="D1033" s="99"/>
      <c r="E1033" s="470"/>
      <c r="F1033" s="470"/>
      <c r="G1033" s="470"/>
      <c r="H1033" s="37"/>
      <c r="I1033" s="470"/>
    </row>
    <row r="1034" spans="1:9" x14ac:dyDescent="0.35">
      <c r="A1034" s="16" t="str">
        <f t="shared" si="15"/>
        <v/>
      </c>
      <c r="B1034" s="470"/>
      <c r="C1034" s="99"/>
      <c r="D1034" s="99"/>
      <c r="E1034" s="470"/>
      <c r="F1034" s="470"/>
      <c r="G1034" s="470"/>
      <c r="H1034" s="37"/>
      <c r="I1034" s="470"/>
    </row>
    <row r="1035" spans="1:9" x14ac:dyDescent="0.35">
      <c r="A1035" s="16" t="str">
        <f t="shared" si="15"/>
        <v/>
      </c>
      <c r="B1035" s="470"/>
      <c r="C1035" s="99"/>
      <c r="D1035" s="99"/>
      <c r="E1035" s="470"/>
      <c r="F1035" s="470"/>
      <c r="G1035" s="470"/>
      <c r="H1035" s="37"/>
      <c r="I1035" s="470"/>
    </row>
    <row r="1036" spans="1:9" x14ac:dyDescent="0.35">
      <c r="A1036" s="16" t="str">
        <f t="shared" ref="A1036:A1099" si="16">B1036&amp;C1036&amp;D1036</f>
        <v/>
      </c>
      <c r="B1036" s="470"/>
      <c r="C1036" s="99"/>
      <c r="D1036" s="99"/>
      <c r="E1036" s="470"/>
      <c r="F1036" s="470"/>
      <c r="G1036" s="470"/>
      <c r="H1036" s="37"/>
      <c r="I1036" s="470"/>
    </row>
    <row r="1037" spans="1:9" x14ac:dyDescent="0.35">
      <c r="A1037" s="16" t="str">
        <f t="shared" si="16"/>
        <v/>
      </c>
      <c r="B1037" s="470"/>
      <c r="C1037" s="99"/>
      <c r="D1037" s="99"/>
      <c r="E1037" s="470"/>
      <c r="F1037" s="470"/>
      <c r="G1037" s="470"/>
      <c r="H1037" s="37"/>
      <c r="I1037" s="470"/>
    </row>
    <row r="1038" spans="1:9" x14ac:dyDescent="0.35">
      <c r="A1038" s="16" t="str">
        <f t="shared" si="16"/>
        <v/>
      </c>
      <c r="B1038" s="470"/>
      <c r="C1038" s="99"/>
      <c r="D1038" s="99"/>
      <c r="E1038" s="470"/>
      <c r="F1038" s="470"/>
      <c r="G1038" s="470"/>
      <c r="H1038" s="37"/>
      <c r="I1038" s="470"/>
    </row>
    <row r="1039" spans="1:9" x14ac:dyDescent="0.35">
      <c r="A1039" s="16" t="str">
        <f t="shared" si="16"/>
        <v/>
      </c>
      <c r="B1039" s="470"/>
      <c r="C1039" s="99"/>
      <c r="D1039" s="99"/>
      <c r="E1039" s="470"/>
      <c r="F1039" s="470"/>
      <c r="G1039" s="470"/>
      <c r="H1039" s="37"/>
      <c r="I1039" s="470"/>
    </row>
    <row r="1040" spans="1:9" x14ac:dyDescent="0.35">
      <c r="A1040" s="16" t="str">
        <f t="shared" si="16"/>
        <v/>
      </c>
      <c r="B1040" s="470"/>
      <c r="C1040" s="99"/>
      <c r="D1040" s="99"/>
      <c r="E1040" s="470"/>
      <c r="F1040" s="470"/>
      <c r="G1040" s="470"/>
      <c r="H1040" s="37"/>
      <c r="I1040" s="470"/>
    </row>
    <row r="1041" spans="1:9" x14ac:dyDescent="0.35">
      <c r="A1041" s="16" t="str">
        <f t="shared" si="16"/>
        <v/>
      </c>
      <c r="B1041" s="470"/>
      <c r="C1041" s="99"/>
      <c r="D1041" s="99"/>
      <c r="E1041" s="470"/>
      <c r="F1041" s="470"/>
      <c r="G1041" s="470"/>
      <c r="H1041" s="37"/>
      <c r="I1041" s="470"/>
    </row>
    <row r="1042" spans="1:9" x14ac:dyDescent="0.35">
      <c r="A1042" s="16" t="str">
        <f t="shared" si="16"/>
        <v/>
      </c>
      <c r="B1042" s="470"/>
      <c r="C1042" s="99"/>
      <c r="D1042" s="99"/>
      <c r="E1042" s="470"/>
      <c r="F1042" s="470"/>
      <c r="G1042" s="470"/>
      <c r="H1042" s="37"/>
      <c r="I1042" s="470"/>
    </row>
    <row r="1043" spans="1:9" x14ac:dyDescent="0.35">
      <c r="A1043" s="16" t="str">
        <f t="shared" si="16"/>
        <v/>
      </c>
      <c r="B1043" s="470"/>
      <c r="C1043" s="99"/>
      <c r="D1043" s="99"/>
      <c r="E1043" s="470"/>
      <c r="F1043" s="470"/>
      <c r="G1043" s="470"/>
      <c r="H1043" s="37"/>
      <c r="I1043" s="470"/>
    </row>
    <row r="1044" spans="1:9" x14ac:dyDescent="0.35">
      <c r="A1044" s="16" t="str">
        <f t="shared" si="16"/>
        <v/>
      </c>
      <c r="B1044" s="470"/>
      <c r="C1044" s="99"/>
      <c r="D1044" s="99"/>
      <c r="E1044" s="470"/>
      <c r="F1044" s="470"/>
      <c r="G1044" s="470"/>
      <c r="H1044" s="37"/>
      <c r="I1044" s="470"/>
    </row>
    <row r="1045" spans="1:9" x14ac:dyDescent="0.35">
      <c r="A1045" s="16" t="str">
        <f t="shared" si="16"/>
        <v/>
      </c>
      <c r="B1045" s="470"/>
      <c r="C1045" s="99"/>
      <c r="D1045" s="99"/>
      <c r="E1045" s="470"/>
      <c r="F1045" s="470"/>
      <c r="G1045" s="470"/>
      <c r="H1045" s="37"/>
      <c r="I1045" s="470"/>
    </row>
    <row r="1046" spans="1:9" x14ac:dyDescent="0.35">
      <c r="A1046" s="16" t="str">
        <f t="shared" si="16"/>
        <v/>
      </c>
      <c r="B1046" s="470"/>
      <c r="C1046" s="99"/>
      <c r="D1046" s="99"/>
      <c r="E1046" s="470"/>
      <c r="F1046" s="470"/>
      <c r="G1046" s="470"/>
      <c r="H1046" s="37"/>
      <c r="I1046" s="470"/>
    </row>
    <row r="1047" spans="1:9" x14ac:dyDescent="0.35">
      <c r="A1047" s="16" t="str">
        <f t="shared" si="16"/>
        <v/>
      </c>
      <c r="B1047" s="470"/>
      <c r="C1047" s="99"/>
      <c r="D1047" s="99"/>
      <c r="E1047" s="470"/>
      <c r="F1047" s="470"/>
      <c r="G1047" s="470"/>
      <c r="H1047" s="37"/>
      <c r="I1047" s="470"/>
    </row>
    <row r="1048" spans="1:9" x14ac:dyDescent="0.35">
      <c r="A1048" s="16" t="str">
        <f t="shared" si="16"/>
        <v/>
      </c>
      <c r="B1048" s="470"/>
      <c r="C1048" s="99"/>
      <c r="D1048" s="99"/>
      <c r="E1048" s="470"/>
      <c r="F1048" s="470"/>
      <c r="G1048" s="470"/>
      <c r="H1048" s="37"/>
      <c r="I1048" s="470"/>
    </row>
    <row r="1049" spans="1:9" x14ac:dyDescent="0.35">
      <c r="A1049" s="16" t="str">
        <f t="shared" si="16"/>
        <v/>
      </c>
      <c r="B1049" s="470"/>
      <c r="C1049" s="99"/>
      <c r="D1049" s="99"/>
      <c r="E1049" s="470"/>
      <c r="F1049" s="470"/>
      <c r="G1049" s="470"/>
      <c r="H1049" s="37"/>
      <c r="I1049" s="470"/>
    </row>
    <row r="1050" spans="1:9" x14ac:dyDescent="0.35">
      <c r="A1050" s="16" t="str">
        <f t="shared" si="16"/>
        <v/>
      </c>
      <c r="B1050" s="470"/>
      <c r="C1050" s="99"/>
      <c r="D1050" s="99"/>
      <c r="E1050" s="470"/>
      <c r="F1050" s="470"/>
      <c r="G1050" s="470"/>
      <c r="H1050" s="37"/>
      <c r="I1050" s="470"/>
    </row>
    <row r="1051" spans="1:9" x14ac:dyDescent="0.35">
      <c r="A1051" s="16" t="str">
        <f t="shared" si="16"/>
        <v/>
      </c>
      <c r="B1051" s="470"/>
      <c r="C1051" s="99"/>
      <c r="D1051" s="99"/>
      <c r="E1051" s="470"/>
      <c r="F1051" s="470"/>
      <c r="G1051" s="470"/>
      <c r="H1051" s="37"/>
      <c r="I1051" s="470"/>
    </row>
    <row r="1052" spans="1:9" x14ac:dyDescent="0.35">
      <c r="A1052" s="16" t="str">
        <f t="shared" si="16"/>
        <v/>
      </c>
      <c r="B1052" s="470"/>
      <c r="C1052" s="99"/>
      <c r="D1052" s="99"/>
      <c r="E1052" s="470"/>
      <c r="F1052" s="470"/>
      <c r="G1052" s="470"/>
      <c r="H1052" s="37"/>
      <c r="I1052" s="470"/>
    </row>
    <row r="1053" spans="1:9" x14ac:dyDescent="0.35">
      <c r="A1053" s="16" t="str">
        <f t="shared" si="16"/>
        <v/>
      </c>
      <c r="B1053" s="470"/>
      <c r="C1053" s="99"/>
      <c r="D1053" s="99"/>
      <c r="E1053" s="470"/>
      <c r="F1053" s="470"/>
      <c r="G1053" s="470"/>
      <c r="H1053" s="37"/>
      <c r="I1053" s="470"/>
    </row>
    <row r="1054" spans="1:9" x14ac:dyDescent="0.35">
      <c r="A1054" s="16" t="str">
        <f t="shared" si="16"/>
        <v/>
      </c>
      <c r="B1054" s="470"/>
      <c r="C1054" s="99"/>
      <c r="D1054" s="99"/>
      <c r="E1054" s="470"/>
      <c r="F1054" s="470"/>
      <c r="G1054" s="470"/>
      <c r="H1054" s="37"/>
      <c r="I1054" s="470"/>
    </row>
    <row r="1055" spans="1:9" x14ac:dyDescent="0.35">
      <c r="A1055" s="16" t="str">
        <f t="shared" si="16"/>
        <v/>
      </c>
      <c r="B1055" s="470"/>
      <c r="C1055" s="99"/>
      <c r="D1055" s="99"/>
      <c r="E1055" s="470"/>
      <c r="F1055" s="470"/>
      <c r="G1055" s="470"/>
      <c r="H1055" s="37"/>
      <c r="I1055" s="470"/>
    </row>
    <row r="1056" spans="1:9" x14ac:dyDescent="0.35">
      <c r="A1056" s="16" t="str">
        <f t="shared" si="16"/>
        <v/>
      </c>
      <c r="B1056" s="470"/>
      <c r="C1056" s="99"/>
      <c r="D1056" s="99"/>
      <c r="E1056" s="470"/>
      <c r="F1056" s="470"/>
      <c r="G1056" s="470"/>
      <c r="H1056" s="37"/>
      <c r="I1056" s="470"/>
    </row>
    <row r="1057" spans="1:9" x14ac:dyDescent="0.35">
      <c r="A1057" s="16" t="str">
        <f t="shared" si="16"/>
        <v/>
      </c>
      <c r="B1057" s="470"/>
      <c r="C1057" s="99"/>
      <c r="D1057" s="99"/>
      <c r="E1057" s="470"/>
      <c r="F1057" s="470"/>
      <c r="G1057" s="470"/>
      <c r="H1057" s="37"/>
      <c r="I1057" s="470"/>
    </row>
    <row r="1058" spans="1:9" x14ac:dyDescent="0.35">
      <c r="A1058" s="16" t="str">
        <f t="shared" si="16"/>
        <v/>
      </c>
      <c r="B1058" s="470"/>
      <c r="C1058" s="99"/>
      <c r="D1058" s="99"/>
      <c r="E1058" s="470"/>
      <c r="F1058" s="470"/>
      <c r="G1058" s="470"/>
      <c r="H1058" s="37"/>
      <c r="I1058" s="470"/>
    </row>
    <row r="1059" spans="1:9" x14ac:dyDescent="0.35">
      <c r="A1059" s="16" t="str">
        <f t="shared" si="16"/>
        <v/>
      </c>
      <c r="B1059" s="470"/>
      <c r="C1059" s="99"/>
      <c r="D1059" s="99"/>
      <c r="E1059" s="470"/>
      <c r="F1059" s="470"/>
      <c r="G1059" s="470"/>
      <c r="H1059" s="37"/>
      <c r="I1059" s="470"/>
    </row>
    <row r="1060" spans="1:9" x14ac:dyDescent="0.35">
      <c r="A1060" s="16" t="str">
        <f t="shared" si="16"/>
        <v/>
      </c>
      <c r="B1060" s="470"/>
      <c r="C1060" s="99"/>
      <c r="D1060" s="99"/>
      <c r="E1060" s="470"/>
      <c r="F1060" s="470"/>
      <c r="G1060" s="470"/>
      <c r="H1060" s="37"/>
      <c r="I1060" s="470"/>
    </row>
    <row r="1061" spans="1:9" x14ac:dyDescent="0.35">
      <c r="A1061" s="16" t="str">
        <f t="shared" si="16"/>
        <v/>
      </c>
      <c r="B1061" s="470"/>
      <c r="C1061" s="99"/>
      <c r="D1061" s="99"/>
      <c r="E1061" s="470"/>
      <c r="F1061" s="470"/>
      <c r="G1061" s="470"/>
      <c r="H1061" s="37"/>
      <c r="I1061" s="470"/>
    </row>
    <row r="1062" spans="1:9" x14ac:dyDescent="0.35">
      <c r="A1062" s="16" t="str">
        <f t="shared" si="16"/>
        <v/>
      </c>
      <c r="B1062" s="470"/>
      <c r="C1062" s="99"/>
      <c r="D1062" s="99"/>
      <c r="E1062" s="470"/>
      <c r="F1062" s="470"/>
      <c r="G1062" s="470"/>
      <c r="H1062" s="37"/>
      <c r="I1062" s="470"/>
    </row>
    <row r="1063" spans="1:9" x14ac:dyDescent="0.35">
      <c r="A1063" s="16" t="str">
        <f t="shared" si="16"/>
        <v/>
      </c>
      <c r="B1063" s="470"/>
      <c r="C1063" s="99"/>
      <c r="D1063" s="99"/>
      <c r="E1063" s="470"/>
      <c r="F1063" s="470"/>
      <c r="G1063" s="470"/>
      <c r="H1063" s="37"/>
      <c r="I1063" s="470"/>
    </row>
    <row r="1064" spans="1:9" x14ac:dyDescent="0.35">
      <c r="A1064" s="16" t="str">
        <f t="shared" si="16"/>
        <v/>
      </c>
      <c r="B1064" s="470"/>
      <c r="C1064" s="99"/>
      <c r="D1064" s="99"/>
      <c r="E1064" s="470"/>
      <c r="F1064" s="470"/>
      <c r="G1064" s="470"/>
      <c r="H1064" s="37"/>
      <c r="I1064" s="470"/>
    </row>
    <row r="1065" spans="1:9" x14ac:dyDescent="0.35">
      <c r="A1065" s="16" t="str">
        <f t="shared" si="16"/>
        <v/>
      </c>
      <c r="B1065" s="470"/>
      <c r="C1065" s="99"/>
      <c r="D1065" s="99"/>
      <c r="E1065" s="470"/>
      <c r="F1065" s="470"/>
      <c r="G1065" s="470"/>
      <c r="H1065" s="37"/>
      <c r="I1065" s="470"/>
    </row>
    <row r="1066" spans="1:9" x14ac:dyDescent="0.35">
      <c r="A1066" s="16" t="str">
        <f t="shared" si="16"/>
        <v/>
      </c>
      <c r="B1066" s="470"/>
      <c r="C1066" s="99"/>
      <c r="D1066" s="99"/>
      <c r="E1066" s="470"/>
      <c r="F1066" s="470"/>
      <c r="G1066" s="470"/>
      <c r="H1066" s="37"/>
      <c r="I1066" s="470"/>
    </row>
    <row r="1067" spans="1:9" x14ac:dyDescent="0.35">
      <c r="A1067" s="16" t="str">
        <f t="shared" si="16"/>
        <v/>
      </c>
      <c r="B1067" s="470"/>
      <c r="C1067" s="99"/>
      <c r="D1067" s="99"/>
      <c r="E1067" s="470"/>
      <c r="F1067" s="470"/>
      <c r="G1067" s="470"/>
      <c r="H1067" s="37"/>
      <c r="I1067" s="470"/>
    </row>
    <row r="1068" spans="1:9" x14ac:dyDescent="0.35">
      <c r="A1068" s="16" t="str">
        <f t="shared" si="16"/>
        <v/>
      </c>
      <c r="B1068" s="470"/>
      <c r="C1068" s="99"/>
      <c r="D1068" s="99"/>
      <c r="E1068" s="470"/>
      <c r="F1068" s="470"/>
      <c r="G1068" s="470"/>
      <c r="H1068" s="37"/>
      <c r="I1068" s="470"/>
    </row>
    <row r="1069" spans="1:9" x14ac:dyDescent="0.35">
      <c r="A1069" s="16" t="str">
        <f t="shared" si="16"/>
        <v/>
      </c>
      <c r="B1069" s="470"/>
      <c r="C1069" s="99"/>
      <c r="D1069" s="99"/>
      <c r="E1069" s="470"/>
      <c r="F1069" s="470"/>
      <c r="G1069" s="470"/>
      <c r="H1069" s="37"/>
      <c r="I1069" s="470"/>
    </row>
    <row r="1070" spans="1:9" x14ac:dyDescent="0.35">
      <c r="A1070" s="16" t="str">
        <f t="shared" si="16"/>
        <v/>
      </c>
      <c r="B1070" s="470"/>
      <c r="C1070" s="99"/>
      <c r="D1070" s="99"/>
      <c r="E1070" s="470"/>
      <c r="F1070" s="470"/>
      <c r="G1070" s="470"/>
      <c r="H1070" s="37"/>
      <c r="I1070" s="470"/>
    </row>
    <row r="1071" spans="1:9" x14ac:dyDescent="0.35">
      <c r="A1071" s="16" t="str">
        <f t="shared" si="16"/>
        <v/>
      </c>
      <c r="B1071" s="470"/>
      <c r="C1071" s="99"/>
      <c r="D1071" s="99"/>
      <c r="E1071" s="470"/>
      <c r="F1071" s="470"/>
      <c r="G1071" s="470"/>
      <c r="H1071" s="37"/>
      <c r="I1071" s="470"/>
    </row>
    <row r="1072" spans="1:9" x14ac:dyDescent="0.35">
      <c r="A1072" s="16" t="str">
        <f t="shared" si="16"/>
        <v/>
      </c>
      <c r="B1072" s="470"/>
      <c r="C1072" s="99"/>
      <c r="D1072" s="99"/>
      <c r="E1072" s="470"/>
      <c r="F1072" s="470"/>
      <c r="G1072" s="470"/>
      <c r="H1072" s="37"/>
      <c r="I1072" s="470"/>
    </row>
    <row r="1073" spans="1:9" x14ac:dyDescent="0.35">
      <c r="A1073" s="16" t="str">
        <f t="shared" si="16"/>
        <v/>
      </c>
      <c r="B1073" s="470"/>
      <c r="C1073" s="99"/>
      <c r="D1073" s="99"/>
      <c r="E1073" s="470"/>
      <c r="F1073" s="470"/>
      <c r="G1073" s="470"/>
      <c r="H1073" s="37"/>
      <c r="I1073" s="470"/>
    </row>
    <row r="1074" spans="1:9" x14ac:dyDescent="0.35">
      <c r="A1074" s="16" t="str">
        <f t="shared" si="16"/>
        <v/>
      </c>
      <c r="B1074" s="470"/>
      <c r="C1074" s="99"/>
      <c r="D1074" s="99"/>
      <c r="E1074" s="470"/>
      <c r="F1074" s="470"/>
      <c r="G1074" s="470"/>
      <c r="H1074" s="37"/>
      <c r="I1074" s="470"/>
    </row>
    <row r="1075" spans="1:9" x14ac:dyDescent="0.35">
      <c r="A1075" s="16" t="str">
        <f t="shared" si="16"/>
        <v/>
      </c>
      <c r="B1075" s="470"/>
      <c r="C1075" s="99"/>
      <c r="D1075" s="99"/>
      <c r="E1075" s="470"/>
      <c r="F1075" s="470"/>
      <c r="G1075" s="470"/>
      <c r="H1075" s="37"/>
      <c r="I1075" s="470"/>
    </row>
    <row r="1076" spans="1:9" x14ac:dyDescent="0.35">
      <c r="A1076" s="16" t="str">
        <f t="shared" si="16"/>
        <v/>
      </c>
      <c r="B1076" s="470"/>
      <c r="C1076" s="99"/>
      <c r="D1076" s="99"/>
      <c r="E1076" s="470"/>
      <c r="F1076" s="470"/>
      <c r="G1076" s="470"/>
      <c r="H1076" s="37"/>
      <c r="I1076" s="470"/>
    </row>
    <row r="1077" spans="1:9" x14ac:dyDescent="0.35">
      <c r="A1077" s="16" t="str">
        <f t="shared" si="16"/>
        <v/>
      </c>
      <c r="B1077" s="470"/>
      <c r="C1077" s="99"/>
      <c r="D1077" s="99"/>
      <c r="E1077" s="470"/>
      <c r="F1077" s="470"/>
      <c r="G1077" s="470"/>
      <c r="H1077" s="37"/>
      <c r="I1077" s="470"/>
    </row>
    <row r="1078" spans="1:9" x14ac:dyDescent="0.35">
      <c r="A1078" s="16" t="str">
        <f t="shared" si="16"/>
        <v/>
      </c>
      <c r="B1078" s="470"/>
      <c r="C1078" s="99"/>
      <c r="D1078" s="99"/>
      <c r="E1078" s="470"/>
      <c r="F1078" s="470"/>
      <c r="G1078" s="470"/>
      <c r="H1078" s="37"/>
      <c r="I1078" s="470"/>
    </row>
    <row r="1079" spans="1:9" x14ac:dyDescent="0.35">
      <c r="A1079" s="16" t="str">
        <f t="shared" si="16"/>
        <v/>
      </c>
      <c r="B1079" s="470"/>
      <c r="C1079" s="99"/>
      <c r="D1079" s="99"/>
      <c r="E1079" s="470"/>
      <c r="F1079" s="470"/>
      <c r="G1079" s="470"/>
      <c r="H1079" s="37"/>
      <c r="I1079" s="470"/>
    </row>
    <row r="1080" spans="1:9" x14ac:dyDescent="0.35">
      <c r="A1080" s="16" t="str">
        <f t="shared" si="16"/>
        <v/>
      </c>
      <c r="B1080" s="470"/>
      <c r="C1080" s="99"/>
      <c r="D1080" s="99"/>
      <c r="E1080" s="470"/>
      <c r="F1080" s="470"/>
      <c r="G1080" s="470"/>
      <c r="H1080" s="37"/>
      <c r="I1080" s="470"/>
    </row>
    <row r="1081" spans="1:9" x14ac:dyDescent="0.35">
      <c r="A1081" s="16" t="str">
        <f t="shared" si="16"/>
        <v/>
      </c>
      <c r="B1081" s="470"/>
      <c r="C1081" s="99"/>
      <c r="D1081" s="99"/>
      <c r="E1081" s="470"/>
      <c r="F1081" s="470"/>
      <c r="G1081" s="470"/>
      <c r="H1081" s="37"/>
      <c r="I1081" s="470"/>
    </row>
    <row r="1082" spans="1:9" x14ac:dyDescent="0.35">
      <c r="A1082" s="16" t="str">
        <f t="shared" si="16"/>
        <v/>
      </c>
      <c r="B1082" s="470"/>
      <c r="C1082" s="99"/>
      <c r="D1082" s="99"/>
      <c r="E1082" s="470"/>
      <c r="F1082" s="470"/>
      <c r="G1082" s="470"/>
      <c r="H1082" s="37"/>
      <c r="I1082" s="470"/>
    </row>
    <row r="1083" spans="1:9" x14ac:dyDescent="0.35">
      <c r="A1083" s="16" t="str">
        <f t="shared" si="16"/>
        <v/>
      </c>
      <c r="B1083" s="470"/>
      <c r="C1083" s="99"/>
      <c r="D1083" s="99"/>
      <c r="E1083" s="470"/>
      <c r="F1083" s="470"/>
      <c r="G1083" s="470"/>
      <c r="H1083" s="37"/>
      <c r="I1083" s="470"/>
    </row>
    <row r="1084" spans="1:9" x14ac:dyDescent="0.35">
      <c r="A1084" s="16" t="str">
        <f t="shared" si="16"/>
        <v/>
      </c>
      <c r="B1084" s="470"/>
      <c r="C1084" s="99"/>
      <c r="D1084" s="99"/>
      <c r="E1084" s="470"/>
      <c r="F1084" s="470"/>
      <c r="G1084" s="470"/>
      <c r="H1084" s="37"/>
      <c r="I1084" s="470"/>
    </row>
    <row r="1085" spans="1:9" x14ac:dyDescent="0.35">
      <c r="A1085" s="16" t="str">
        <f t="shared" si="16"/>
        <v/>
      </c>
      <c r="B1085" s="470"/>
      <c r="C1085" s="99"/>
      <c r="D1085" s="99"/>
      <c r="E1085" s="470"/>
      <c r="F1085" s="470"/>
      <c r="G1085" s="470"/>
      <c r="H1085" s="37"/>
      <c r="I1085" s="470"/>
    </row>
    <row r="1086" spans="1:9" x14ac:dyDescent="0.35">
      <c r="A1086" s="16" t="str">
        <f t="shared" si="16"/>
        <v/>
      </c>
      <c r="B1086" s="470"/>
      <c r="C1086" s="99"/>
      <c r="D1086" s="99"/>
      <c r="E1086" s="470"/>
      <c r="F1086" s="470"/>
      <c r="G1086" s="470"/>
      <c r="H1086" s="37"/>
      <c r="I1086" s="470"/>
    </row>
    <row r="1087" spans="1:9" x14ac:dyDescent="0.35">
      <c r="A1087" s="16" t="str">
        <f t="shared" si="16"/>
        <v/>
      </c>
      <c r="B1087" s="470"/>
      <c r="C1087" s="99"/>
      <c r="D1087" s="99"/>
      <c r="E1087" s="470"/>
      <c r="F1087" s="470"/>
      <c r="G1087" s="470"/>
      <c r="H1087" s="37"/>
      <c r="I1087" s="470"/>
    </row>
    <row r="1088" spans="1:9" x14ac:dyDescent="0.35">
      <c r="A1088" s="16" t="str">
        <f t="shared" si="16"/>
        <v/>
      </c>
      <c r="B1088" s="470"/>
      <c r="C1088" s="99"/>
      <c r="D1088" s="99"/>
      <c r="E1088" s="470"/>
      <c r="F1088" s="470"/>
      <c r="G1088" s="470"/>
      <c r="H1088" s="37"/>
      <c r="I1088" s="470"/>
    </row>
    <row r="1089" spans="1:9" x14ac:dyDescent="0.35">
      <c r="A1089" s="16" t="str">
        <f t="shared" si="16"/>
        <v/>
      </c>
      <c r="B1089" s="470"/>
      <c r="C1089" s="99"/>
      <c r="D1089" s="99"/>
      <c r="E1089" s="470"/>
      <c r="F1089" s="470"/>
      <c r="G1089" s="470"/>
      <c r="H1089" s="37"/>
      <c r="I1089" s="470"/>
    </row>
    <row r="1090" spans="1:9" x14ac:dyDescent="0.35">
      <c r="A1090" s="16" t="str">
        <f t="shared" si="16"/>
        <v/>
      </c>
      <c r="B1090" s="470"/>
      <c r="C1090" s="99"/>
      <c r="D1090" s="99"/>
      <c r="E1090" s="470"/>
      <c r="F1090" s="470"/>
      <c r="G1090" s="470"/>
      <c r="H1090" s="37"/>
      <c r="I1090" s="470"/>
    </row>
    <row r="1091" spans="1:9" x14ac:dyDescent="0.35">
      <c r="A1091" s="16" t="str">
        <f t="shared" si="16"/>
        <v/>
      </c>
      <c r="B1091" s="470"/>
      <c r="C1091" s="99"/>
      <c r="D1091" s="99"/>
      <c r="E1091" s="470"/>
      <c r="F1091" s="470"/>
      <c r="G1091" s="470"/>
      <c r="H1091" s="37"/>
      <c r="I1091" s="470"/>
    </row>
    <row r="1092" spans="1:9" x14ac:dyDescent="0.35">
      <c r="A1092" s="16" t="str">
        <f t="shared" si="16"/>
        <v/>
      </c>
      <c r="B1092" s="470"/>
      <c r="C1092" s="99"/>
      <c r="D1092" s="99"/>
      <c r="E1092" s="470"/>
      <c r="F1092" s="470"/>
      <c r="G1092" s="470"/>
      <c r="H1092" s="37"/>
      <c r="I1092" s="470"/>
    </row>
    <row r="1093" spans="1:9" x14ac:dyDescent="0.35">
      <c r="A1093" s="16" t="str">
        <f t="shared" si="16"/>
        <v/>
      </c>
      <c r="B1093" s="470"/>
      <c r="C1093" s="99"/>
      <c r="D1093" s="99"/>
      <c r="E1093" s="470"/>
      <c r="F1093" s="470"/>
      <c r="G1093" s="470"/>
      <c r="H1093" s="37"/>
      <c r="I1093" s="470"/>
    </row>
    <row r="1094" spans="1:9" x14ac:dyDescent="0.35">
      <c r="A1094" s="16" t="str">
        <f t="shared" si="16"/>
        <v/>
      </c>
      <c r="B1094" s="470"/>
      <c r="C1094" s="99"/>
      <c r="D1094" s="99"/>
      <c r="E1094" s="470"/>
      <c r="F1094" s="470"/>
      <c r="G1094" s="470"/>
      <c r="H1094" s="37"/>
      <c r="I1094" s="470"/>
    </row>
    <row r="1095" spans="1:9" x14ac:dyDescent="0.35">
      <c r="A1095" s="16" t="str">
        <f t="shared" si="16"/>
        <v/>
      </c>
      <c r="B1095" s="470"/>
      <c r="C1095" s="99"/>
      <c r="D1095" s="99"/>
      <c r="E1095" s="470"/>
      <c r="F1095" s="470"/>
      <c r="G1095" s="470"/>
      <c r="H1095" s="37"/>
      <c r="I1095" s="470"/>
    </row>
    <row r="1096" spans="1:9" x14ac:dyDescent="0.35">
      <c r="A1096" s="16" t="str">
        <f t="shared" si="16"/>
        <v/>
      </c>
      <c r="B1096" s="470"/>
      <c r="C1096" s="99"/>
      <c r="D1096" s="99"/>
      <c r="E1096" s="470"/>
      <c r="F1096" s="470"/>
      <c r="G1096" s="470"/>
      <c r="H1096" s="37"/>
      <c r="I1096" s="470"/>
    </row>
    <row r="1097" spans="1:9" x14ac:dyDescent="0.35">
      <c r="A1097" s="16" t="str">
        <f t="shared" si="16"/>
        <v/>
      </c>
      <c r="B1097" s="470"/>
      <c r="C1097" s="99"/>
      <c r="D1097" s="99"/>
      <c r="E1097" s="470"/>
      <c r="F1097" s="470"/>
      <c r="G1097" s="470"/>
      <c r="H1097" s="37"/>
      <c r="I1097" s="470"/>
    </row>
    <row r="1098" spans="1:9" x14ac:dyDescent="0.35">
      <c r="A1098" s="16" t="str">
        <f t="shared" si="16"/>
        <v/>
      </c>
      <c r="B1098" s="470"/>
      <c r="C1098" s="99"/>
      <c r="D1098" s="99"/>
      <c r="E1098" s="470"/>
      <c r="F1098" s="470"/>
      <c r="G1098" s="470"/>
      <c r="H1098" s="37"/>
      <c r="I1098" s="470"/>
    </row>
    <row r="1099" spans="1:9" x14ac:dyDescent="0.35">
      <c r="A1099" s="16" t="str">
        <f t="shared" si="16"/>
        <v/>
      </c>
      <c r="B1099" s="470"/>
      <c r="C1099" s="99"/>
      <c r="D1099" s="99"/>
      <c r="E1099" s="470"/>
      <c r="F1099" s="470"/>
      <c r="G1099" s="470"/>
      <c r="H1099" s="37"/>
      <c r="I1099" s="470"/>
    </row>
    <row r="1100" spans="1:9" x14ac:dyDescent="0.35">
      <c r="A1100" s="16" t="str">
        <f t="shared" ref="A1100:A1163" si="17">B1100&amp;C1100&amp;D1100</f>
        <v/>
      </c>
      <c r="B1100" s="470"/>
      <c r="C1100" s="99"/>
      <c r="D1100" s="99"/>
      <c r="E1100" s="470"/>
      <c r="F1100" s="470"/>
      <c r="G1100" s="470"/>
      <c r="H1100" s="37"/>
      <c r="I1100" s="470"/>
    </row>
    <row r="1101" spans="1:9" x14ac:dyDescent="0.35">
      <c r="A1101" s="16" t="str">
        <f t="shared" si="17"/>
        <v/>
      </c>
      <c r="B1101" s="470"/>
      <c r="C1101" s="99"/>
      <c r="D1101" s="99"/>
      <c r="E1101" s="470"/>
      <c r="F1101" s="470"/>
      <c r="G1101" s="470"/>
      <c r="H1101" s="37"/>
      <c r="I1101" s="470"/>
    </row>
    <row r="1102" spans="1:9" x14ac:dyDescent="0.35">
      <c r="A1102" s="16" t="str">
        <f t="shared" si="17"/>
        <v/>
      </c>
      <c r="B1102" s="470"/>
      <c r="C1102" s="99"/>
      <c r="D1102" s="99"/>
      <c r="E1102" s="470"/>
      <c r="F1102" s="470"/>
      <c r="G1102" s="470"/>
      <c r="H1102" s="37"/>
      <c r="I1102" s="470"/>
    </row>
    <row r="1103" spans="1:9" x14ac:dyDescent="0.35">
      <c r="A1103" s="16" t="str">
        <f t="shared" si="17"/>
        <v/>
      </c>
      <c r="B1103" s="470"/>
      <c r="C1103" s="99"/>
      <c r="D1103" s="99"/>
      <c r="E1103" s="470"/>
      <c r="F1103" s="470"/>
      <c r="G1103" s="470"/>
      <c r="H1103" s="37"/>
      <c r="I1103" s="470"/>
    </row>
    <row r="1104" spans="1:9" x14ac:dyDescent="0.35">
      <c r="A1104" s="16" t="str">
        <f t="shared" si="17"/>
        <v/>
      </c>
      <c r="B1104" s="470"/>
      <c r="C1104" s="99"/>
      <c r="D1104" s="99"/>
      <c r="E1104" s="470"/>
      <c r="F1104" s="470"/>
      <c r="G1104" s="470"/>
      <c r="H1104" s="37"/>
      <c r="I1104" s="470"/>
    </row>
    <row r="1105" spans="1:9" x14ac:dyDescent="0.35">
      <c r="A1105" s="16" t="str">
        <f t="shared" si="17"/>
        <v/>
      </c>
      <c r="B1105" s="470"/>
      <c r="C1105" s="99"/>
      <c r="D1105" s="99"/>
      <c r="E1105" s="470"/>
      <c r="F1105" s="470"/>
      <c r="G1105" s="470"/>
      <c r="H1105" s="37"/>
      <c r="I1105" s="470"/>
    </row>
    <row r="1106" spans="1:9" x14ac:dyDescent="0.35">
      <c r="A1106" s="16" t="str">
        <f t="shared" si="17"/>
        <v/>
      </c>
      <c r="B1106" s="470"/>
      <c r="C1106" s="99"/>
      <c r="D1106" s="99"/>
      <c r="E1106" s="470"/>
      <c r="F1106" s="470"/>
      <c r="G1106" s="470"/>
      <c r="H1106" s="37"/>
      <c r="I1106" s="470"/>
    </row>
    <row r="1107" spans="1:9" x14ac:dyDescent="0.35">
      <c r="A1107" s="16" t="str">
        <f t="shared" si="17"/>
        <v/>
      </c>
      <c r="B1107" s="470"/>
      <c r="C1107" s="99"/>
      <c r="D1107" s="99"/>
      <c r="E1107" s="470"/>
      <c r="F1107" s="470"/>
      <c r="G1107" s="470"/>
      <c r="H1107" s="37"/>
      <c r="I1107" s="470"/>
    </row>
    <row r="1108" spans="1:9" x14ac:dyDescent="0.35">
      <c r="A1108" s="16" t="str">
        <f t="shared" si="17"/>
        <v/>
      </c>
      <c r="B1108" s="470"/>
      <c r="C1108" s="99"/>
      <c r="D1108" s="99"/>
      <c r="E1108" s="470"/>
      <c r="F1108" s="470"/>
      <c r="G1108" s="470"/>
      <c r="H1108" s="37"/>
      <c r="I1108" s="470"/>
    </row>
    <row r="1109" spans="1:9" x14ac:dyDescent="0.35">
      <c r="A1109" s="16" t="str">
        <f t="shared" si="17"/>
        <v/>
      </c>
      <c r="B1109" s="470"/>
      <c r="C1109" s="99"/>
      <c r="D1109" s="99"/>
      <c r="E1109" s="470"/>
      <c r="F1109" s="470"/>
      <c r="G1109" s="470"/>
      <c r="H1109" s="37"/>
      <c r="I1109" s="470"/>
    </row>
    <row r="1110" spans="1:9" x14ac:dyDescent="0.35">
      <c r="A1110" s="16" t="str">
        <f t="shared" si="17"/>
        <v/>
      </c>
      <c r="B1110" s="470"/>
      <c r="C1110" s="99"/>
      <c r="D1110" s="99"/>
      <c r="E1110" s="470"/>
      <c r="F1110" s="470"/>
      <c r="G1110" s="470"/>
      <c r="H1110" s="37"/>
      <c r="I1110" s="470"/>
    </row>
    <row r="1111" spans="1:9" x14ac:dyDescent="0.35">
      <c r="A1111" s="16" t="str">
        <f t="shared" si="17"/>
        <v/>
      </c>
      <c r="B1111" s="470"/>
      <c r="C1111" s="99"/>
      <c r="D1111" s="99"/>
      <c r="E1111" s="470"/>
      <c r="F1111" s="470"/>
      <c r="G1111" s="470"/>
      <c r="H1111" s="37"/>
      <c r="I1111" s="470"/>
    </row>
    <row r="1112" spans="1:9" x14ac:dyDescent="0.35">
      <c r="A1112" s="16" t="str">
        <f t="shared" si="17"/>
        <v/>
      </c>
      <c r="B1112" s="470"/>
      <c r="C1112" s="99"/>
      <c r="D1112" s="99"/>
      <c r="E1112" s="470"/>
      <c r="F1112" s="470"/>
      <c r="G1112" s="470"/>
      <c r="H1112" s="37"/>
      <c r="I1112" s="470"/>
    </row>
    <row r="1113" spans="1:9" x14ac:dyDescent="0.35">
      <c r="A1113" s="16" t="str">
        <f t="shared" si="17"/>
        <v/>
      </c>
      <c r="B1113" s="470"/>
      <c r="C1113" s="99"/>
      <c r="D1113" s="99"/>
      <c r="E1113" s="470"/>
      <c r="F1113" s="470"/>
      <c r="G1113" s="470"/>
      <c r="H1113" s="37"/>
      <c r="I1113" s="470"/>
    </row>
    <row r="1114" spans="1:9" x14ac:dyDescent="0.35">
      <c r="A1114" s="16" t="str">
        <f t="shared" si="17"/>
        <v/>
      </c>
      <c r="B1114" s="470"/>
      <c r="C1114" s="99"/>
      <c r="D1114" s="99"/>
      <c r="E1114" s="470"/>
      <c r="F1114" s="470"/>
      <c r="G1114" s="470"/>
      <c r="H1114" s="37"/>
      <c r="I1114" s="470"/>
    </row>
    <row r="1115" spans="1:9" x14ac:dyDescent="0.35">
      <c r="A1115" s="16" t="str">
        <f t="shared" si="17"/>
        <v/>
      </c>
      <c r="B1115" s="470"/>
      <c r="C1115" s="99"/>
      <c r="D1115" s="99"/>
      <c r="E1115" s="470"/>
      <c r="F1115" s="470"/>
      <c r="G1115" s="470"/>
      <c r="H1115" s="37"/>
      <c r="I1115" s="470"/>
    </row>
    <row r="1116" spans="1:9" x14ac:dyDescent="0.35">
      <c r="A1116" s="16" t="str">
        <f t="shared" si="17"/>
        <v/>
      </c>
      <c r="B1116" s="470"/>
      <c r="C1116" s="99"/>
      <c r="D1116" s="99"/>
      <c r="E1116" s="470"/>
      <c r="F1116" s="470"/>
      <c r="G1116" s="470"/>
      <c r="H1116" s="37"/>
      <c r="I1116" s="470"/>
    </row>
    <row r="1117" spans="1:9" x14ac:dyDescent="0.35">
      <c r="A1117" s="16" t="str">
        <f t="shared" si="17"/>
        <v/>
      </c>
      <c r="B1117" s="470"/>
      <c r="C1117" s="99"/>
      <c r="D1117" s="99"/>
      <c r="E1117" s="470"/>
      <c r="F1117" s="470"/>
      <c r="G1117" s="470"/>
      <c r="H1117" s="37"/>
      <c r="I1117" s="470"/>
    </row>
    <row r="1118" spans="1:9" x14ac:dyDescent="0.35">
      <c r="A1118" s="16" t="str">
        <f t="shared" si="17"/>
        <v/>
      </c>
      <c r="B1118" s="470"/>
      <c r="C1118" s="99"/>
      <c r="D1118" s="99"/>
      <c r="E1118" s="470"/>
      <c r="F1118" s="470"/>
      <c r="G1118" s="470"/>
      <c r="H1118" s="37"/>
      <c r="I1118" s="470"/>
    </row>
    <row r="1119" spans="1:9" x14ac:dyDescent="0.35">
      <c r="A1119" s="16" t="str">
        <f t="shared" si="17"/>
        <v/>
      </c>
      <c r="B1119" s="470"/>
      <c r="C1119" s="99"/>
      <c r="D1119" s="99"/>
      <c r="E1119" s="470"/>
      <c r="F1119" s="470"/>
      <c r="G1119" s="470"/>
      <c r="H1119" s="37"/>
      <c r="I1119" s="470"/>
    </row>
    <row r="1120" spans="1:9" x14ac:dyDescent="0.35">
      <c r="A1120" s="16" t="str">
        <f t="shared" si="17"/>
        <v/>
      </c>
      <c r="B1120" s="470"/>
      <c r="C1120" s="99"/>
      <c r="D1120" s="99"/>
      <c r="E1120" s="470"/>
      <c r="F1120" s="470"/>
      <c r="G1120" s="470"/>
      <c r="H1120" s="37"/>
      <c r="I1120" s="470"/>
    </row>
    <row r="1121" spans="1:9" x14ac:dyDescent="0.35">
      <c r="A1121" s="16" t="str">
        <f t="shared" si="17"/>
        <v/>
      </c>
      <c r="B1121" s="470"/>
      <c r="C1121" s="99"/>
      <c r="D1121" s="99"/>
      <c r="E1121" s="470"/>
      <c r="F1121" s="470"/>
      <c r="G1121" s="470"/>
      <c r="H1121" s="37"/>
      <c r="I1121" s="470"/>
    </row>
    <row r="1122" spans="1:9" x14ac:dyDescent="0.35">
      <c r="A1122" s="16" t="str">
        <f t="shared" si="17"/>
        <v/>
      </c>
      <c r="B1122" s="470"/>
      <c r="C1122" s="99"/>
      <c r="D1122" s="99"/>
      <c r="E1122" s="470"/>
      <c r="F1122" s="470"/>
      <c r="G1122" s="470"/>
      <c r="H1122" s="37"/>
      <c r="I1122" s="470"/>
    </row>
    <row r="1123" spans="1:9" x14ac:dyDescent="0.35">
      <c r="A1123" s="16" t="str">
        <f t="shared" si="17"/>
        <v/>
      </c>
      <c r="B1123" s="470"/>
      <c r="C1123" s="99"/>
      <c r="D1123" s="99"/>
      <c r="E1123" s="470"/>
      <c r="F1123" s="470"/>
      <c r="G1123" s="470"/>
      <c r="H1123" s="37"/>
      <c r="I1123" s="470"/>
    </row>
    <row r="1124" spans="1:9" x14ac:dyDescent="0.35">
      <c r="A1124" s="16" t="str">
        <f t="shared" si="17"/>
        <v/>
      </c>
      <c r="B1124" s="470"/>
      <c r="C1124" s="99"/>
      <c r="D1124" s="99"/>
      <c r="E1124" s="470"/>
      <c r="F1124" s="470"/>
      <c r="G1124" s="470"/>
      <c r="H1124" s="37"/>
      <c r="I1124" s="470"/>
    </row>
    <row r="1125" spans="1:9" x14ac:dyDescent="0.35">
      <c r="A1125" s="16" t="str">
        <f t="shared" si="17"/>
        <v/>
      </c>
      <c r="B1125" s="470"/>
      <c r="C1125" s="99"/>
      <c r="D1125" s="99"/>
      <c r="E1125" s="470"/>
      <c r="F1125" s="470"/>
      <c r="G1125" s="470"/>
      <c r="H1125" s="37"/>
      <c r="I1125" s="470"/>
    </row>
    <row r="1126" spans="1:9" x14ac:dyDescent="0.35">
      <c r="A1126" s="16" t="str">
        <f t="shared" si="17"/>
        <v/>
      </c>
      <c r="B1126" s="470"/>
      <c r="C1126" s="99"/>
      <c r="D1126" s="99"/>
      <c r="E1126" s="470"/>
      <c r="F1126" s="470"/>
      <c r="G1126" s="470"/>
      <c r="H1126" s="37"/>
      <c r="I1126" s="470"/>
    </row>
    <row r="1127" spans="1:9" x14ac:dyDescent="0.35">
      <c r="A1127" s="16" t="str">
        <f t="shared" si="17"/>
        <v/>
      </c>
      <c r="B1127" s="470"/>
      <c r="C1127" s="99"/>
      <c r="D1127" s="99"/>
      <c r="E1127" s="470"/>
      <c r="F1127" s="470"/>
      <c r="G1127" s="470"/>
      <c r="H1127" s="37"/>
      <c r="I1127" s="470"/>
    </row>
    <row r="1128" spans="1:9" x14ac:dyDescent="0.35">
      <c r="A1128" s="16" t="str">
        <f t="shared" si="17"/>
        <v/>
      </c>
      <c r="B1128" s="470"/>
      <c r="C1128" s="99"/>
      <c r="D1128" s="99"/>
      <c r="E1128" s="470"/>
      <c r="F1128" s="470"/>
      <c r="G1128" s="470"/>
      <c r="H1128" s="37"/>
      <c r="I1128" s="470"/>
    </row>
    <row r="1129" spans="1:9" x14ac:dyDescent="0.35">
      <c r="A1129" s="16" t="str">
        <f t="shared" si="17"/>
        <v/>
      </c>
      <c r="B1129" s="470"/>
      <c r="C1129" s="99"/>
      <c r="D1129" s="99"/>
      <c r="E1129" s="470"/>
      <c r="F1129" s="470"/>
      <c r="G1129" s="470"/>
      <c r="H1129" s="37"/>
      <c r="I1129" s="470"/>
    </row>
    <row r="1130" spans="1:9" x14ac:dyDescent="0.35">
      <c r="A1130" s="16" t="str">
        <f t="shared" si="17"/>
        <v/>
      </c>
      <c r="B1130" s="470"/>
      <c r="C1130" s="99"/>
      <c r="D1130" s="99"/>
      <c r="E1130" s="470"/>
      <c r="F1130" s="470"/>
      <c r="G1130" s="470"/>
      <c r="H1130" s="37"/>
      <c r="I1130" s="470"/>
    </row>
    <row r="1131" spans="1:9" x14ac:dyDescent="0.35">
      <c r="A1131" s="16" t="str">
        <f t="shared" si="17"/>
        <v/>
      </c>
      <c r="B1131" s="470"/>
      <c r="C1131" s="99"/>
      <c r="D1131" s="99"/>
      <c r="E1131" s="470"/>
      <c r="F1131" s="470"/>
      <c r="G1131" s="470"/>
      <c r="H1131" s="37"/>
      <c r="I1131" s="470"/>
    </row>
    <row r="1132" spans="1:9" x14ac:dyDescent="0.35">
      <c r="A1132" s="16" t="str">
        <f t="shared" si="17"/>
        <v/>
      </c>
      <c r="B1132" s="470"/>
      <c r="C1132" s="99"/>
      <c r="D1132" s="99"/>
      <c r="E1132" s="470"/>
      <c r="F1132" s="470"/>
      <c r="G1132" s="470"/>
      <c r="H1132" s="37"/>
      <c r="I1132" s="470"/>
    </row>
    <row r="1133" spans="1:9" x14ac:dyDescent="0.35">
      <c r="A1133" s="16" t="str">
        <f t="shared" si="17"/>
        <v/>
      </c>
      <c r="B1133" s="470"/>
      <c r="C1133" s="99"/>
      <c r="D1133" s="99"/>
      <c r="E1133" s="470"/>
      <c r="F1133" s="470"/>
      <c r="G1133" s="470"/>
      <c r="H1133" s="37"/>
      <c r="I1133" s="470"/>
    </row>
    <row r="1134" spans="1:9" x14ac:dyDescent="0.35">
      <c r="A1134" s="16" t="str">
        <f t="shared" si="17"/>
        <v/>
      </c>
      <c r="B1134" s="470"/>
      <c r="C1134" s="99"/>
      <c r="D1134" s="99"/>
      <c r="E1134" s="470"/>
      <c r="F1134" s="470"/>
      <c r="G1134" s="470"/>
      <c r="H1134" s="37"/>
      <c r="I1134" s="470"/>
    </row>
    <row r="1135" spans="1:9" x14ac:dyDescent="0.35">
      <c r="A1135" s="16" t="str">
        <f t="shared" si="17"/>
        <v/>
      </c>
      <c r="B1135" s="470"/>
      <c r="C1135" s="99"/>
      <c r="D1135" s="99"/>
      <c r="E1135" s="470"/>
      <c r="F1135" s="470"/>
      <c r="G1135" s="470"/>
      <c r="H1135" s="37"/>
      <c r="I1135" s="470"/>
    </row>
    <row r="1136" spans="1:9" x14ac:dyDescent="0.35">
      <c r="A1136" s="16" t="str">
        <f t="shared" si="17"/>
        <v/>
      </c>
      <c r="B1136" s="470"/>
      <c r="C1136" s="99"/>
      <c r="D1136" s="99"/>
      <c r="E1136" s="470"/>
      <c r="F1136" s="470"/>
      <c r="G1136" s="470"/>
      <c r="H1136" s="37"/>
      <c r="I1136" s="470"/>
    </row>
    <row r="1137" spans="1:9" x14ac:dyDescent="0.35">
      <c r="A1137" s="16" t="str">
        <f t="shared" si="17"/>
        <v/>
      </c>
      <c r="B1137" s="470"/>
      <c r="C1137" s="99"/>
      <c r="D1137" s="99"/>
      <c r="E1137" s="470"/>
      <c r="F1137" s="470"/>
      <c r="G1137" s="470"/>
      <c r="H1137" s="37"/>
      <c r="I1137" s="470"/>
    </row>
    <row r="1138" spans="1:9" x14ac:dyDescent="0.35">
      <c r="A1138" s="16" t="str">
        <f t="shared" si="17"/>
        <v/>
      </c>
      <c r="B1138" s="470"/>
      <c r="C1138" s="99"/>
      <c r="D1138" s="99"/>
      <c r="E1138" s="470"/>
      <c r="F1138" s="470"/>
      <c r="G1138" s="470"/>
      <c r="H1138" s="37"/>
      <c r="I1138" s="470"/>
    </row>
    <row r="1139" spans="1:9" x14ac:dyDescent="0.35">
      <c r="A1139" s="16" t="str">
        <f t="shared" si="17"/>
        <v/>
      </c>
      <c r="B1139" s="470"/>
      <c r="C1139" s="99"/>
      <c r="D1139" s="99"/>
      <c r="E1139" s="470"/>
      <c r="F1139" s="470"/>
      <c r="G1139" s="470"/>
      <c r="H1139" s="37"/>
      <c r="I1139" s="470"/>
    </row>
    <row r="1140" spans="1:9" x14ac:dyDescent="0.35">
      <c r="A1140" s="16" t="str">
        <f t="shared" si="17"/>
        <v/>
      </c>
      <c r="B1140" s="470"/>
      <c r="C1140" s="99"/>
      <c r="D1140" s="99"/>
      <c r="E1140" s="470"/>
      <c r="F1140" s="470"/>
      <c r="G1140" s="470"/>
      <c r="H1140" s="37"/>
      <c r="I1140" s="470"/>
    </row>
    <row r="1141" spans="1:9" x14ac:dyDescent="0.35">
      <c r="A1141" s="16" t="str">
        <f t="shared" si="17"/>
        <v/>
      </c>
      <c r="B1141" s="470"/>
      <c r="C1141" s="99"/>
      <c r="D1141" s="99"/>
      <c r="E1141" s="470"/>
      <c r="F1141" s="470"/>
      <c r="G1141" s="470"/>
      <c r="H1141" s="37"/>
      <c r="I1141" s="470"/>
    </row>
    <row r="1142" spans="1:9" x14ac:dyDescent="0.35">
      <c r="A1142" s="16" t="str">
        <f t="shared" si="17"/>
        <v/>
      </c>
      <c r="B1142" s="470"/>
      <c r="C1142" s="99"/>
      <c r="D1142" s="99"/>
      <c r="E1142" s="470"/>
      <c r="F1142" s="470"/>
      <c r="G1142" s="470"/>
      <c r="H1142" s="37"/>
      <c r="I1142" s="470"/>
    </row>
    <row r="1143" spans="1:9" x14ac:dyDescent="0.35">
      <c r="A1143" s="16" t="str">
        <f t="shared" si="17"/>
        <v/>
      </c>
      <c r="B1143" s="470"/>
      <c r="C1143" s="99"/>
      <c r="D1143" s="99"/>
      <c r="E1143" s="470"/>
      <c r="F1143" s="470"/>
      <c r="G1143" s="470"/>
      <c r="H1143" s="37"/>
      <c r="I1143" s="470"/>
    </row>
    <row r="1144" spans="1:9" x14ac:dyDescent="0.35">
      <c r="A1144" s="16" t="str">
        <f t="shared" si="17"/>
        <v/>
      </c>
      <c r="B1144" s="470"/>
      <c r="C1144" s="99"/>
      <c r="D1144" s="99"/>
      <c r="E1144" s="470"/>
      <c r="F1144" s="470"/>
      <c r="G1144" s="470"/>
      <c r="H1144" s="37"/>
      <c r="I1144" s="470"/>
    </row>
    <row r="1145" spans="1:9" x14ac:dyDescent="0.35">
      <c r="A1145" s="16" t="str">
        <f t="shared" si="17"/>
        <v/>
      </c>
      <c r="B1145" s="470"/>
      <c r="C1145" s="99"/>
      <c r="D1145" s="99"/>
      <c r="E1145" s="470"/>
      <c r="F1145" s="470"/>
      <c r="G1145" s="470"/>
      <c r="H1145" s="37"/>
      <c r="I1145" s="470"/>
    </row>
    <row r="1146" spans="1:9" x14ac:dyDescent="0.35">
      <c r="A1146" s="16" t="str">
        <f t="shared" si="17"/>
        <v/>
      </c>
      <c r="B1146" s="470"/>
      <c r="C1146" s="99"/>
      <c r="D1146" s="99"/>
      <c r="E1146" s="470"/>
      <c r="F1146" s="470"/>
      <c r="G1146" s="470"/>
      <c r="H1146" s="37"/>
      <c r="I1146" s="470"/>
    </row>
    <row r="1147" spans="1:9" x14ac:dyDescent="0.35">
      <c r="A1147" s="16" t="str">
        <f t="shared" si="17"/>
        <v/>
      </c>
      <c r="B1147" s="470"/>
      <c r="C1147" s="99"/>
      <c r="D1147" s="99"/>
      <c r="E1147" s="470"/>
      <c r="F1147" s="470"/>
      <c r="G1147" s="470"/>
      <c r="H1147" s="37"/>
      <c r="I1147" s="470"/>
    </row>
    <row r="1148" spans="1:9" x14ac:dyDescent="0.35">
      <c r="A1148" s="16" t="str">
        <f t="shared" si="17"/>
        <v/>
      </c>
      <c r="B1148" s="470"/>
      <c r="C1148" s="99"/>
      <c r="D1148" s="99"/>
      <c r="E1148" s="470"/>
      <c r="F1148" s="470"/>
      <c r="G1148" s="470"/>
      <c r="H1148" s="37"/>
      <c r="I1148" s="470"/>
    </row>
    <row r="1149" spans="1:9" x14ac:dyDescent="0.35">
      <c r="A1149" s="16" t="str">
        <f t="shared" si="17"/>
        <v/>
      </c>
      <c r="B1149" s="470"/>
      <c r="C1149" s="99"/>
      <c r="D1149" s="99"/>
      <c r="E1149" s="470"/>
      <c r="F1149" s="470"/>
      <c r="G1149" s="470"/>
      <c r="H1149" s="37"/>
      <c r="I1149" s="470"/>
    </row>
    <row r="1150" spans="1:9" x14ac:dyDescent="0.35">
      <c r="A1150" s="16" t="str">
        <f t="shared" si="17"/>
        <v/>
      </c>
      <c r="B1150" s="470"/>
      <c r="C1150" s="99"/>
      <c r="D1150" s="99"/>
      <c r="E1150" s="470"/>
      <c r="F1150" s="470"/>
      <c r="G1150" s="470"/>
      <c r="H1150" s="37"/>
      <c r="I1150" s="470"/>
    </row>
    <row r="1151" spans="1:9" x14ac:dyDescent="0.35">
      <c r="A1151" s="16" t="str">
        <f t="shared" si="17"/>
        <v/>
      </c>
      <c r="B1151" s="470"/>
      <c r="C1151" s="99"/>
      <c r="D1151" s="99"/>
      <c r="E1151" s="470"/>
      <c r="F1151" s="470"/>
      <c r="G1151" s="470"/>
      <c r="H1151" s="37"/>
      <c r="I1151" s="470"/>
    </row>
    <row r="1152" spans="1:9" x14ac:dyDescent="0.35">
      <c r="A1152" s="16" t="str">
        <f t="shared" si="17"/>
        <v/>
      </c>
      <c r="B1152" s="470"/>
      <c r="C1152" s="99"/>
      <c r="D1152" s="99"/>
      <c r="E1152" s="470"/>
      <c r="F1152" s="470"/>
      <c r="G1152" s="470"/>
      <c r="H1152" s="37"/>
      <c r="I1152" s="470"/>
    </row>
    <row r="1153" spans="1:9" x14ac:dyDescent="0.35">
      <c r="A1153" s="16" t="str">
        <f t="shared" si="17"/>
        <v/>
      </c>
      <c r="B1153" s="470"/>
      <c r="C1153" s="99"/>
      <c r="D1153" s="99"/>
      <c r="E1153" s="470"/>
      <c r="F1153" s="470"/>
      <c r="G1153" s="470"/>
      <c r="H1153" s="37"/>
      <c r="I1153" s="470"/>
    </row>
    <row r="1154" spans="1:9" x14ac:dyDescent="0.35">
      <c r="A1154" s="16" t="str">
        <f t="shared" si="17"/>
        <v/>
      </c>
      <c r="B1154" s="470"/>
      <c r="C1154" s="99"/>
      <c r="D1154" s="99"/>
      <c r="E1154" s="470"/>
      <c r="F1154" s="470"/>
      <c r="G1154" s="470"/>
      <c r="H1154" s="37"/>
      <c r="I1154" s="470"/>
    </row>
    <row r="1155" spans="1:9" x14ac:dyDescent="0.35">
      <c r="A1155" s="16" t="str">
        <f t="shared" si="17"/>
        <v/>
      </c>
      <c r="B1155" s="470"/>
      <c r="C1155" s="99"/>
      <c r="D1155" s="99"/>
      <c r="E1155" s="470"/>
      <c r="F1155" s="470"/>
      <c r="G1155" s="470"/>
      <c r="H1155" s="37"/>
      <c r="I1155" s="470"/>
    </row>
    <row r="1156" spans="1:9" x14ac:dyDescent="0.35">
      <c r="A1156" s="16" t="str">
        <f t="shared" si="17"/>
        <v/>
      </c>
      <c r="B1156" s="470"/>
      <c r="C1156" s="99"/>
      <c r="D1156" s="99"/>
      <c r="E1156" s="470"/>
      <c r="F1156" s="470"/>
      <c r="G1156" s="470"/>
      <c r="H1156" s="37"/>
      <c r="I1156" s="470"/>
    </row>
    <row r="1157" spans="1:9" x14ac:dyDescent="0.35">
      <c r="A1157" s="16" t="str">
        <f t="shared" si="17"/>
        <v/>
      </c>
      <c r="B1157" s="470"/>
      <c r="C1157" s="99"/>
      <c r="D1157" s="99"/>
      <c r="E1157" s="470"/>
      <c r="F1157" s="470"/>
      <c r="G1157" s="470"/>
      <c r="H1157" s="37"/>
      <c r="I1157" s="470"/>
    </row>
    <row r="1158" spans="1:9" x14ac:dyDescent="0.35">
      <c r="A1158" s="16" t="str">
        <f t="shared" si="17"/>
        <v/>
      </c>
      <c r="B1158" s="470"/>
      <c r="C1158" s="99"/>
      <c r="D1158" s="99"/>
      <c r="E1158" s="470"/>
      <c r="F1158" s="470"/>
      <c r="G1158" s="470"/>
      <c r="H1158" s="37"/>
      <c r="I1158" s="470"/>
    </row>
    <row r="1159" spans="1:9" x14ac:dyDescent="0.35">
      <c r="A1159" s="16" t="str">
        <f t="shared" si="17"/>
        <v/>
      </c>
      <c r="B1159" s="470"/>
      <c r="C1159" s="99"/>
      <c r="D1159" s="99"/>
      <c r="E1159" s="470"/>
      <c r="F1159" s="470"/>
      <c r="G1159" s="470"/>
      <c r="H1159" s="37"/>
      <c r="I1159" s="470"/>
    </row>
    <row r="1160" spans="1:9" x14ac:dyDescent="0.35">
      <c r="A1160" s="16" t="str">
        <f t="shared" si="17"/>
        <v/>
      </c>
      <c r="B1160" s="470"/>
      <c r="C1160" s="99"/>
      <c r="D1160" s="99"/>
      <c r="E1160" s="470"/>
      <c r="F1160" s="470"/>
      <c r="G1160" s="470"/>
      <c r="H1160" s="37"/>
      <c r="I1160" s="470"/>
    </row>
    <row r="1161" spans="1:9" x14ac:dyDescent="0.35">
      <c r="A1161" s="16" t="str">
        <f t="shared" si="17"/>
        <v/>
      </c>
      <c r="B1161" s="470"/>
      <c r="C1161" s="99"/>
      <c r="D1161" s="99"/>
      <c r="E1161" s="470"/>
      <c r="F1161" s="470"/>
      <c r="G1161" s="470"/>
      <c r="H1161" s="37"/>
      <c r="I1161" s="470"/>
    </row>
    <row r="1162" spans="1:9" x14ac:dyDescent="0.35">
      <c r="A1162" s="16" t="str">
        <f t="shared" si="17"/>
        <v/>
      </c>
      <c r="B1162" s="470"/>
      <c r="C1162" s="99"/>
      <c r="D1162" s="99"/>
      <c r="E1162" s="470"/>
      <c r="F1162" s="470"/>
      <c r="G1162" s="470"/>
      <c r="H1162" s="37"/>
      <c r="I1162" s="470"/>
    </row>
    <row r="1163" spans="1:9" x14ac:dyDescent="0.35">
      <c r="A1163" s="16" t="str">
        <f t="shared" si="17"/>
        <v/>
      </c>
      <c r="B1163" s="470"/>
      <c r="C1163" s="99"/>
      <c r="D1163" s="99"/>
      <c r="E1163" s="470"/>
      <c r="F1163" s="470"/>
      <c r="G1163" s="470"/>
      <c r="H1163" s="37"/>
      <c r="I1163" s="470"/>
    </row>
    <row r="1164" spans="1:9" x14ac:dyDescent="0.35">
      <c r="A1164" s="16" t="str">
        <f t="shared" ref="A1164:A1227" si="18">B1164&amp;C1164&amp;D1164</f>
        <v/>
      </c>
      <c r="B1164" s="470"/>
      <c r="C1164" s="99"/>
      <c r="D1164" s="99"/>
      <c r="E1164" s="470"/>
      <c r="F1164" s="470"/>
      <c r="G1164" s="470"/>
      <c r="H1164" s="37"/>
      <c r="I1164" s="470"/>
    </row>
    <row r="1165" spans="1:9" x14ac:dyDescent="0.35">
      <c r="A1165" s="16" t="str">
        <f t="shared" si="18"/>
        <v/>
      </c>
      <c r="B1165" s="470"/>
      <c r="C1165" s="99"/>
      <c r="D1165" s="99"/>
      <c r="E1165" s="470"/>
      <c r="F1165" s="470"/>
      <c r="G1165" s="470"/>
      <c r="H1165" s="37"/>
      <c r="I1165" s="470"/>
    </row>
    <row r="1166" spans="1:9" x14ac:dyDescent="0.35">
      <c r="A1166" s="16" t="str">
        <f t="shared" si="18"/>
        <v/>
      </c>
      <c r="B1166" s="470"/>
      <c r="C1166" s="99"/>
      <c r="D1166" s="99"/>
      <c r="E1166" s="470"/>
      <c r="F1166" s="470"/>
      <c r="G1166" s="470"/>
      <c r="H1166" s="37"/>
      <c r="I1166" s="470"/>
    </row>
    <row r="1167" spans="1:9" x14ac:dyDescent="0.35">
      <c r="A1167" s="16" t="str">
        <f t="shared" si="18"/>
        <v/>
      </c>
      <c r="B1167" s="470"/>
      <c r="C1167" s="99"/>
      <c r="D1167" s="99"/>
      <c r="E1167" s="470"/>
      <c r="F1167" s="470"/>
      <c r="G1167" s="470"/>
      <c r="H1167" s="37"/>
      <c r="I1167" s="470"/>
    </row>
    <row r="1168" spans="1:9" x14ac:dyDescent="0.35">
      <c r="A1168" s="16" t="str">
        <f t="shared" si="18"/>
        <v/>
      </c>
      <c r="B1168" s="470"/>
      <c r="C1168" s="99"/>
      <c r="D1168" s="99"/>
      <c r="E1168" s="470"/>
      <c r="F1168" s="470"/>
      <c r="G1168" s="470"/>
      <c r="H1168" s="37"/>
      <c r="I1168" s="470"/>
    </row>
    <row r="1169" spans="1:9" x14ac:dyDescent="0.35">
      <c r="A1169" s="16" t="str">
        <f t="shared" si="18"/>
        <v/>
      </c>
      <c r="B1169" s="470"/>
      <c r="C1169" s="99"/>
      <c r="D1169" s="99"/>
      <c r="E1169" s="470"/>
      <c r="F1169" s="470"/>
      <c r="G1169" s="470"/>
      <c r="H1169" s="37"/>
      <c r="I1169" s="470"/>
    </row>
    <row r="1170" spans="1:9" x14ac:dyDescent="0.35">
      <c r="A1170" s="16" t="str">
        <f t="shared" si="18"/>
        <v/>
      </c>
      <c r="B1170" s="470"/>
      <c r="C1170" s="99"/>
      <c r="D1170" s="99"/>
      <c r="E1170" s="470"/>
      <c r="F1170" s="470"/>
      <c r="G1170" s="470"/>
      <c r="H1170" s="37"/>
      <c r="I1170" s="470"/>
    </row>
    <row r="1171" spans="1:9" x14ac:dyDescent="0.35">
      <c r="A1171" s="16" t="str">
        <f t="shared" si="18"/>
        <v/>
      </c>
      <c r="B1171" s="470"/>
      <c r="C1171" s="99"/>
      <c r="D1171" s="99"/>
      <c r="E1171" s="470"/>
      <c r="F1171" s="470"/>
      <c r="G1171" s="470"/>
      <c r="H1171" s="37"/>
      <c r="I1171" s="470"/>
    </row>
    <row r="1172" spans="1:9" x14ac:dyDescent="0.35">
      <c r="A1172" s="16" t="str">
        <f t="shared" si="18"/>
        <v/>
      </c>
      <c r="B1172" s="470"/>
      <c r="C1172" s="99"/>
      <c r="D1172" s="99"/>
      <c r="E1172" s="470"/>
      <c r="F1172" s="470"/>
      <c r="G1172" s="470"/>
      <c r="H1172" s="37"/>
      <c r="I1172" s="470"/>
    </row>
    <row r="1173" spans="1:9" x14ac:dyDescent="0.35">
      <c r="A1173" s="16" t="str">
        <f t="shared" si="18"/>
        <v/>
      </c>
      <c r="B1173" s="470"/>
      <c r="C1173" s="99"/>
      <c r="D1173" s="99"/>
      <c r="E1173" s="470"/>
      <c r="F1173" s="470"/>
      <c r="G1173" s="470"/>
      <c r="H1173" s="37"/>
      <c r="I1173" s="470"/>
    </row>
    <row r="1174" spans="1:9" x14ac:dyDescent="0.35">
      <c r="A1174" s="16" t="str">
        <f t="shared" si="18"/>
        <v/>
      </c>
      <c r="B1174" s="470"/>
      <c r="C1174" s="99"/>
      <c r="D1174" s="99"/>
      <c r="E1174" s="470"/>
      <c r="F1174" s="470"/>
      <c r="G1174" s="470"/>
      <c r="H1174" s="37"/>
      <c r="I1174" s="470"/>
    </row>
    <row r="1175" spans="1:9" x14ac:dyDescent="0.35">
      <c r="A1175" s="16" t="str">
        <f t="shared" si="18"/>
        <v/>
      </c>
      <c r="B1175" s="470"/>
      <c r="C1175" s="99"/>
      <c r="D1175" s="99"/>
      <c r="E1175" s="470"/>
      <c r="F1175" s="470"/>
      <c r="G1175" s="470"/>
      <c r="H1175" s="37"/>
      <c r="I1175" s="470"/>
    </row>
    <row r="1176" spans="1:9" x14ac:dyDescent="0.35">
      <c r="A1176" s="16" t="str">
        <f t="shared" si="18"/>
        <v/>
      </c>
      <c r="B1176" s="470"/>
      <c r="C1176" s="99"/>
      <c r="D1176" s="99"/>
      <c r="E1176" s="470"/>
      <c r="F1176" s="470"/>
      <c r="G1176" s="470"/>
      <c r="H1176" s="37"/>
      <c r="I1176" s="470"/>
    </row>
    <row r="1177" spans="1:9" x14ac:dyDescent="0.35">
      <c r="A1177" s="16" t="str">
        <f t="shared" si="18"/>
        <v/>
      </c>
      <c r="B1177" s="470"/>
      <c r="C1177" s="99"/>
      <c r="D1177" s="99"/>
      <c r="E1177" s="470"/>
      <c r="F1177" s="470"/>
      <c r="G1177" s="470"/>
      <c r="H1177" s="37"/>
      <c r="I1177" s="470"/>
    </row>
    <row r="1178" spans="1:9" x14ac:dyDescent="0.35">
      <c r="A1178" s="16" t="str">
        <f t="shared" si="18"/>
        <v/>
      </c>
      <c r="B1178" s="470"/>
      <c r="C1178" s="99"/>
      <c r="D1178" s="99"/>
      <c r="E1178" s="470"/>
      <c r="F1178" s="470"/>
      <c r="G1178" s="470"/>
      <c r="H1178" s="37"/>
      <c r="I1178" s="470"/>
    </row>
    <row r="1179" spans="1:9" x14ac:dyDescent="0.35">
      <c r="A1179" s="16" t="str">
        <f t="shared" si="18"/>
        <v/>
      </c>
      <c r="B1179" s="470"/>
      <c r="C1179" s="99"/>
      <c r="D1179" s="99"/>
      <c r="E1179" s="470"/>
      <c r="F1179" s="470"/>
      <c r="G1179" s="470"/>
      <c r="H1179" s="37"/>
      <c r="I1179" s="470"/>
    </row>
    <row r="1180" spans="1:9" x14ac:dyDescent="0.35">
      <c r="A1180" s="16" t="str">
        <f t="shared" si="18"/>
        <v/>
      </c>
      <c r="B1180" s="470"/>
      <c r="C1180" s="99"/>
      <c r="D1180" s="99"/>
      <c r="E1180" s="470"/>
      <c r="F1180" s="470"/>
      <c r="G1180" s="470"/>
      <c r="H1180" s="37"/>
      <c r="I1180" s="470"/>
    </row>
    <row r="1181" spans="1:9" x14ac:dyDescent="0.35">
      <c r="A1181" s="16" t="str">
        <f t="shared" si="18"/>
        <v/>
      </c>
      <c r="B1181" s="470"/>
      <c r="C1181" s="99"/>
      <c r="D1181" s="99"/>
      <c r="E1181" s="470"/>
      <c r="F1181" s="470"/>
      <c r="G1181" s="470"/>
      <c r="H1181" s="37"/>
      <c r="I1181" s="470"/>
    </row>
    <row r="1182" spans="1:9" x14ac:dyDescent="0.35">
      <c r="A1182" s="16" t="str">
        <f t="shared" si="18"/>
        <v/>
      </c>
      <c r="B1182" s="470"/>
      <c r="C1182" s="99"/>
      <c r="D1182" s="99"/>
      <c r="E1182" s="470"/>
      <c r="F1182" s="470"/>
      <c r="G1182" s="470"/>
      <c r="H1182" s="37"/>
      <c r="I1182" s="470"/>
    </row>
    <row r="1183" spans="1:9" x14ac:dyDescent="0.35">
      <c r="A1183" s="16" t="str">
        <f t="shared" si="18"/>
        <v/>
      </c>
      <c r="B1183" s="470"/>
      <c r="C1183" s="99"/>
      <c r="D1183" s="99"/>
      <c r="E1183" s="470"/>
      <c r="F1183" s="470"/>
      <c r="G1183" s="470"/>
      <c r="H1183" s="37"/>
      <c r="I1183" s="470"/>
    </row>
    <row r="1184" spans="1:9" x14ac:dyDescent="0.35">
      <c r="A1184" s="16" t="str">
        <f t="shared" si="18"/>
        <v/>
      </c>
      <c r="B1184" s="470"/>
      <c r="C1184" s="99"/>
      <c r="D1184" s="99"/>
      <c r="E1184" s="470"/>
      <c r="F1184" s="470"/>
      <c r="G1184" s="470"/>
      <c r="H1184" s="37"/>
      <c r="I1184" s="470"/>
    </row>
    <row r="1185" spans="1:9" x14ac:dyDescent="0.35">
      <c r="A1185" s="16" t="str">
        <f t="shared" si="18"/>
        <v/>
      </c>
      <c r="B1185" s="470"/>
      <c r="C1185" s="99"/>
      <c r="D1185" s="99"/>
      <c r="E1185" s="470"/>
      <c r="F1185" s="470"/>
      <c r="G1185" s="470"/>
      <c r="H1185" s="37"/>
      <c r="I1185" s="470"/>
    </row>
    <row r="1186" spans="1:9" x14ac:dyDescent="0.35">
      <c r="A1186" s="16" t="str">
        <f t="shared" si="18"/>
        <v/>
      </c>
      <c r="B1186" s="470"/>
      <c r="C1186" s="99"/>
      <c r="D1186" s="99"/>
      <c r="E1186" s="470"/>
      <c r="F1186" s="470"/>
      <c r="G1186" s="470"/>
      <c r="H1186" s="37"/>
      <c r="I1186" s="470"/>
    </row>
    <row r="1187" spans="1:9" x14ac:dyDescent="0.35">
      <c r="A1187" s="16" t="str">
        <f t="shared" si="18"/>
        <v/>
      </c>
      <c r="B1187" s="470"/>
      <c r="C1187" s="99"/>
      <c r="D1187" s="99"/>
      <c r="E1187" s="470"/>
      <c r="F1187" s="470"/>
      <c r="G1187" s="470"/>
      <c r="H1187" s="37"/>
      <c r="I1187" s="470"/>
    </row>
    <row r="1188" spans="1:9" x14ac:dyDescent="0.35">
      <c r="A1188" s="16" t="str">
        <f t="shared" si="18"/>
        <v/>
      </c>
      <c r="B1188" s="470"/>
      <c r="C1188" s="99"/>
      <c r="D1188" s="99"/>
      <c r="E1188" s="470"/>
      <c r="F1188" s="470"/>
      <c r="G1188" s="470"/>
      <c r="H1188" s="37"/>
      <c r="I1188" s="470"/>
    </row>
    <row r="1189" spans="1:9" x14ac:dyDescent="0.35">
      <c r="A1189" s="16" t="str">
        <f t="shared" si="18"/>
        <v/>
      </c>
      <c r="B1189" s="470"/>
      <c r="C1189" s="99"/>
      <c r="D1189" s="99"/>
      <c r="E1189" s="470"/>
      <c r="F1189" s="470"/>
      <c r="G1189" s="470"/>
      <c r="H1189" s="37"/>
      <c r="I1189" s="470"/>
    </row>
    <row r="1190" spans="1:9" x14ac:dyDescent="0.35">
      <c r="A1190" s="16" t="str">
        <f t="shared" si="18"/>
        <v/>
      </c>
      <c r="B1190" s="470"/>
      <c r="C1190" s="99"/>
      <c r="D1190" s="99"/>
      <c r="E1190" s="470"/>
      <c r="F1190" s="470"/>
      <c r="G1190" s="470"/>
      <c r="H1190" s="37"/>
      <c r="I1190" s="470"/>
    </row>
    <row r="1191" spans="1:9" x14ac:dyDescent="0.35">
      <c r="A1191" s="16" t="str">
        <f t="shared" si="18"/>
        <v/>
      </c>
      <c r="B1191" s="470"/>
      <c r="C1191" s="99"/>
      <c r="D1191" s="99"/>
      <c r="E1191" s="470"/>
      <c r="F1191" s="470"/>
      <c r="G1191" s="470"/>
      <c r="H1191" s="37"/>
      <c r="I1191" s="470"/>
    </row>
    <row r="1192" spans="1:9" x14ac:dyDescent="0.35">
      <c r="A1192" s="16" t="str">
        <f t="shared" si="18"/>
        <v/>
      </c>
      <c r="B1192" s="470"/>
      <c r="C1192" s="99"/>
      <c r="D1192" s="99"/>
      <c r="E1192" s="470"/>
      <c r="F1192" s="470"/>
      <c r="G1192" s="470"/>
      <c r="H1192" s="37"/>
      <c r="I1192" s="470"/>
    </row>
    <row r="1193" spans="1:9" x14ac:dyDescent="0.35">
      <c r="A1193" s="16" t="str">
        <f t="shared" si="18"/>
        <v/>
      </c>
      <c r="B1193" s="470"/>
      <c r="C1193" s="99"/>
      <c r="D1193" s="99"/>
      <c r="E1193" s="470"/>
      <c r="F1193" s="470"/>
      <c r="G1193" s="470"/>
      <c r="H1193" s="37"/>
      <c r="I1193" s="470"/>
    </row>
    <row r="1194" spans="1:9" x14ac:dyDescent="0.35">
      <c r="A1194" s="16" t="str">
        <f t="shared" si="18"/>
        <v/>
      </c>
      <c r="B1194" s="470"/>
      <c r="C1194" s="99"/>
      <c r="D1194" s="99"/>
      <c r="E1194" s="470"/>
      <c r="F1194" s="470"/>
      <c r="G1194" s="470"/>
      <c r="H1194" s="37"/>
      <c r="I1194" s="470"/>
    </row>
    <row r="1195" spans="1:9" x14ac:dyDescent="0.35">
      <c r="A1195" s="16" t="str">
        <f t="shared" si="18"/>
        <v/>
      </c>
      <c r="B1195" s="470"/>
      <c r="C1195" s="99"/>
      <c r="D1195" s="99"/>
      <c r="E1195" s="470"/>
      <c r="F1195" s="470"/>
      <c r="G1195" s="470"/>
      <c r="H1195" s="37"/>
      <c r="I1195" s="470"/>
    </row>
    <row r="1196" spans="1:9" x14ac:dyDescent="0.35">
      <c r="A1196" s="16" t="str">
        <f t="shared" si="18"/>
        <v/>
      </c>
      <c r="B1196" s="470"/>
      <c r="C1196" s="99"/>
      <c r="D1196" s="99"/>
      <c r="E1196" s="470"/>
      <c r="F1196" s="470"/>
      <c r="G1196" s="470"/>
      <c r="H1196" s="37"/>
      <c r="I1196" s="470"/>
    </row>
    <row r="1197" spans="1:9" x14ac:dyDescent="0.35">
      <c r="A1197" s="16" t="str">
        <f t="shared" si="18"/>
        <v/>
      </c>
      <c r="B1197" s="470"/>
      <c r="C1197" s="99"/>
      <c r="D1197" s="99"/>
      <c r="E1197" s="470"/>
      <c r="F1197" s="470"/>
      <c r="G1197" s="470"/>
      <c r="H1197" s="37"/>
      <c r="I1197" s="470"/>
    </row>
    <row r="1198" spans="1:9" x14ac:dyDescent="0.35">
      <c r="A1198" s="16" t="str">
        <f t="shared" si="18"/>
        <v/>
      </c>
      <c r="B1198" s="470"/>
      <c r="C1198" s="99"/>
      <c r="D1198" s="99"/>
      <c r="E1198" s="470"/>
      <c r="F1198" s="470"/>
      <c r="G1198" s="470"/>
      <c r="H1198" s="37"/>
      <c r="I1198" s="470"/>
    </row>
    <row r="1199" spans="1:9" x14ac:dyDescent="0.35">
      <c r="A1199" s="16" t="str">
        <f t="shared" si="18"/>
        <v/>
      </c>
      <c r="B1199" s="470"/>
      <c r="C1199" s="99"/>
      <c r="D1199" s="99"/>
      <c r="E1199" s="470"/>
      <c r="F1199" s="470"/>
      <c r="G1199" s="470"/>
      <c r="H1199" s="37"/>
      <c r="I1199" s="470"/>
    </row>
    <row r="1200" spans="1:9" x14ac:dyDescent="0.35">
      <c r="A1200" s="16" t="str">
        <f t="shared" si="18"/>
        <v/>
      </c>
      <c r="B1200" s="470"/>
      <c r="C1200" s="99"/>
      <c r="D1200" s="99"/>
      <c r="E1200" s="470"/>
      <c r="F1200" s="470"/>
      <c r="G1200" s="470"/>
      <c r="H1200" s="37"/>
      <c r="I1200" s="470"/>
    </row>
    <row r="1201" spans="1:9" x14ac:dyDescent="0.35">
      <c r="A1201" s="16" t="str">
        <f t="shared" si="18"/>
        <v/>
      </c>
      <c r="B1201" s="470"/>
      <c r="C1201" s="99"/>
      <c r="D1201" s="99"/>
      <c r="E1201" s="470"/>
      <c r="F1201" s="470"/>
      <c r="G1201" s="470"/>
      <c r="H1201" s="37"/>
      <c r="I1201" s="470"/>
    </row>
    <row r="1202" spans="1:9" x14ac:dyDescent="0.35">
      <c r="A1202" s="16" t="str">
        <f t="shared" si="18"/>
        <v/>
      </c>
      <c r="B1202" s="470"/>
      <c r="C1202" s="99"/>
      <c r="D1202" s="99"/>
      <c r="E1202" s="470"/>
      <c r="F1202" s="470"/>
      <c r="G1202" s="470"/>
      <c r="H1202" s="37"/>
      <c r="I1202" s="470"/>
    </row>
    <row r="1203" spans="1:9" x14ac:dyDescent="0.35">
      <c r="A1203" s="16" t="str">
        <f t="shared" si="18"/>
        <v/>
      </c>
      <c r="B1203" s="470"/>
      <c r="C1203" s="99"/>
      <c r="D1203" s="99"/>
      <c r="E1203" s="470"/>
      <c r="F1203" s="470"/>
      <c r="G1203" s="470"/>
      <c r="H1203" s="37"/>
      <c r="I1203" s="470"/>
    </row>
    <row r="1204" spans="1:9" x14ac:dyDescent="0.35">
      <c r="A1204" s="16" t="str">
        <f t="shared" si="18"/>
        <v/>
      </c>
      <c r="B1204" s="470"/>
      <c r="C1204" s="99"/>
      <c r="D1204" s="99"/>
      <c r="E1204" s="470"/>
      <c r="F1204" s="470"/>
      <c r="G1204" s="470"/>
      <c r="H1204" s="37"/>
      <c r="I1204" s="470"/>
    </row>
    <row r="1205" spans="1:9" x14ac:dyDescent="0.35">
      <c r="A1205" s="16" t="str">
        <f t="shared" si="18"/>
        <v/>
      </c>
      <c r="B1205" s="470"/>
      <c r="C1205" s="99"/>
      <c r="D1205" s="99"/>
      <c r="E1205" s="470"/>
      <c r="F1205" s="470"/>
      <c r="G1205" s="470"/>
      <c r="H1205" s="37"/>
      <c r="I1205" s="470"/>
    </row>
    <row r="1206" spans="1:9" x14ac:dyDescent="0.35">
      <c r="A1206" s="16" t="str">
        <f t="shared" si="18"/>
        <v/>
      </c>
      <c r="B1206" s="470"/>
      <c r="C1206" s="99"/>
      <c r="D1206" s="99"/>
      <c r="E1206" s="470"/>
      <c r="F1206" s="470"/>
      <c r="G1206" s="470"/>
      <c r="H1206" s="37"/>
      <c r="I1206" s="470"/>
    </row>
    <row r="1207" spans="1:9" x14ac:dyDescent="0.35">
      <c r="A1207" s="16" t="str">
        <f t="shared" si="18"/>
        <v/>
      </c>
      <c r="B1207" s="470"/>
      <c r="C1207" s="99"/>
      <c r="D1207" s="99"/>
      <c r="E1207" s="470"/>
      <c r="F1207" s="470"/>
      <c r="G1207" s="470"/>
      <c r="H1207" s="37"/>
      <c r="I1207" s="470"/>
    </row>
    <row r="1208" spans="1:9" x14ac:dyDescent="0.35">
      <c r="A1208" s="16" t="str">
        <f t="shared" si="18"/>
        <v/>
      </c>
      <c r="B1208" s="470"/>
      <c r="C1208" s="99"/>
      <c r="D1208" s="99"/>
      <c r="E1208" s="470"/>
      <c r="F1208" s="470"/>
      <c r="G1208" s="470"/>
      <c r="H1208" s="37"/>
      <c r="I1208" s="470"/>
    </row>
    <row r="1209" spans="1:9" x14ac:dyDescent="0.35">
      <c r="A1209" s="16" t="str">
        <f t="shared" si="18"/>
        <v/>
      </c>
      <c r="B1209" s="470"/>
      <c r="C1209" s="99"/>
      <c r="D1209" s="99"/>
      <c r="E1209" s="470"/>
      <c r="F1209" s="470"/>
      <c r="G1209" s="470"/>
      <c r="H1209" s="37"/>
      <c r="I1209" s="470"/>
    </row>
    <row r="1210" spans="1:9" x14ac:dyDescent="0.35">
      <c r="A1210" s="16" t="str">
        <f t="shared" si="18"/>
        <v/>
      </c>
      <c r="B1210" s="470"/>
      <c r="C1210" s="99"/>
      <c r="D1210" s="99"/>
      <c r="E1210" s="470"/>
      <c r="F1210" s="470"/>
      <c r="G1210" s="470"/>
      <c r="H1210" s="37"/>
      <c r="I1210" s="470"/>
    </row>
    <row r="1211" spans="1:9" x14ac:dyDescent="0.35">
      <c r="A1211" s="16" t="str">
        <f t="shared" si="18"/>
        <v/>
      </c>
      <c r="B1211" s="470"/>
      <c r="C1211" s="99"/>
      <c r="D1211" s="99"/>
      <c r="E1211" s="470"/>
      <c r="F1211" s="470"/>
      <c r="G1211" s="470"/>
      <c r="H1211" s="37"/>
      <c r="I1211" s="470"/>
    </row>
    <row r="1212" spans="1:9" x14ac:dyDescent="0.35">
      <c r="A1212" s="16" t="str">
        <f t="shared" si="18"/>
        <v/>
      </c>
      <c r="B1212" s="470"/>
      <c r="C1212" s="99"/>
      <c r="D1212" s="99"/>
      <c r="E1212" s="470"/>
      <c r="F1212" s="470"/>
      <c r="G1212" s="470"/>
      <c r="H1212" s="37"/>
      <c r="I1212" s="470"/>
    </row>
    <row r="1213" spans="1:9" x14ac:dyDescent="0.35">
      <c r="A1213" s="16" t="str">
        <f t="shared" si="18"/>
        <v/>
      </c>
      <c r="B1213" s="470"/>
      <c r="C1213" s="99"/>
      <c r="D1213" s="99"/>
      <c r="E1213" s="470"/>
      <c r="F1213" s="470"/>
      <c r="G1213" s="470"/>
      <c r="H1213" s="37"/>
      <c r="I1213" s="470"/>
    </row>
    <row r="1214" spans="1:9" x14ac:dyDescent="0.35">
      <c r="A1214" s="16" t="str">
        <f t="shared" si="18"/>
        <v/>
      </c>
      <c r="B1214" s="470"/>
      <c r="C1214" s="99"/>
      <c r="D1214" s="99"/>
      <c r="E1214" s="470"/>
      <c r="F1214" s="470"/>
      <c r="G1214" s="470"/>
      <c r="H1214" s="37"/>
      <c r="I1214" s="470"/>
    </row>
    <row r="1215" spans="1:9" x14ac:dyDescent="0.35">
      <c r="A1215" s="16" t="str">
        <f t="shared" si="18"/>
        <v/>
      </c>
      <c r="B1215" s="470"/>
      <c r="C1215" s="99"/>
      <c r="D1215" s="99"/>
      <c r="E1215" s="470"/>
      <c r="F1215" s="470"/>
      <c r="G1215" s="470"/>
      <c r="H1215" s="37"/>
      <c r="I1215" s="470"/>
    </row>
    <row r="1216" spans="1:9" x14ac:dyDescent="0.35">
      <c r="A1216" s="16" t="str">
        <f t="shared" si="18"/>
        <v/>
      </c>
      <c r="B1216" s="470"/>
      <c r="C1216" s="99"/>
      <c r="D1216" s="99"/>
      <c r="E1216" s="470"/>
      <c r="F1216" s="470"/>
      <c r="G1216" s="470"/>
      <c r="H1216" s="37"/>
      <c r="I1216" s="470"/>
    </row>
    <row r="1217" spans="1:9" x14ac:dyDescent="0.35">
      <c r="A1217" s="16" t="str">
        <f t="shared" si="18"/>
        <v/>
      </c>
      <c r="B1217" s="470"/>
      <c r="C1217" s="99"/>
      <c r="D1217" s="99"/>
      <c r="E1217" s="470"/>
      <c r="F1217" s="470"/>
      <c r="G1217" s="470"/>
      <c r="H1217" s="37"/>
      <c r="I1217" s="470"/>
    </row>
    <row r="1218" spans="1:9" x14ac:dyDescent="0.35">
      <c r="A1218" s="16" t="str">
        <f t="shared" si="18"/>
        <v/>
      </c>
      <c r="B1218" s="470"/>
      <c r="C1218" s="99"/>
      <c r="D1218" s="99"/>
      <c r="E1218" s="470"/>
      <c r="F1218" s="470"/>
      <c r="G1218" s="470"/>
      <c r="H1218" s="37"/>
      <c r="I1218" s="470"/>
    </row>
    <row r="1219" spans="1:9" x14ac:dyDescent="0.35">
      <c r="A1219" s="16" t="str">
        <f t="shared" si="18"/>
        <v/>
      </c>
      <c r="B1219" s="470"/>
      <c r="C1219" s="99"/>
      <c r="D1219" s="99"/>
      <c r="E1219" s="470"/>
      <c r="F1219" s="470"/>
      <c r="G1219" s="470"/>
      <c r="H1219" s="37"/>
      <c r="I1219" s="470"/>
    </row>
    <row r="1220" spans="1:9" x14ac:dyDescent="0.35">
      <c r="A1220" s="16" t="str">
        <f t="shared" si="18"/>
        <v/>
      </c>
      <c r="B1220" s="470"/>
      <c r="C1220" s="99"/>
      <c r="D1220" s="99"/>
      <c r="E1220" s="470"/>
      <c r="F1220" s="470"/>
      <c r="G1220" s="470"/>
      <c r="H1220" s="37"/>
      <c r="I1220" s="470"/>
    </row>
    <row r="1221" spans="1:9" x14ac:dyDescent="0.35">
      <c r="A1221" s="16" t="str">
        <f t="shared" si="18"/>
        <v/>
      </c>
      <c r="B1221" s="470"/>
      <c r="C1221" s="99"/>
      <c r="D1221" s="99"/>
      <c r="E1221" s="470"/>
      <c r="F1221" s="470"/>
      <c r="G1221" s="470"/>
      <c r="H1221" s="37"/>
      <c r="I1221" s="470"/>
    </row>
    <row r="1222" spans="1:9" x14ac:dyDescent="0.35">
      <c r="A1222" s="16" t="str">
        <f t="shared" si="18"/>
        <v/>
      </c>
      <c r="B1222" s="470"/>
      <c r="C1222" s="99"/>
      <c r="D1222" s="99"/>
      <c r="E1222" s="470"/>
      <c r="F1222" s="470"/>
      <c r="G1222" s="470"/>
      <c r="H1222" s="37"/>
      <c r="I1222" s="470"/>
    </row>
    <row r="1223" spans="1:9" x14ac:dyDescent="0.35">
      <c r="A1223" s="16" t="str">
        <f t="shared" si="18"/>
        <v/>
      </c>
      <c r="B1223" s="470"/>
      <c r="C1223" s="99"/>
      <c r="D1223" s="99"/>
      <c r="E1223" s="470"/>
      <c r="F1223" s="470"/>
      <c r="G1223" s="470"/>
      <c r="H1223" s="37"/>
      <c r="I1223" s="470"/>
    </row>
    <row r="1224" spans="1:9" x14ac:dyDescent="0.35">
      <c r="A1224" s="16" t="str">
        <f t="shared" si="18"/>
        <v/>
      </c>
      <c r="B1224" s="470"/>
      <c r="C1224" s="99"/>
      <c r="D1224" s="99"/>
      <c r="E1224" s="470"/>
      <c r="F1224" s="470"/>
      <c r="G1224" s="470"/>
      <c r="H1224" s="37"/>
      <c r="I1224" s="470"/>
    </row>
    <row r="1225" spans="1:9" x14ac:dyDescent="0.35">
      <c r="A1225" s="16" t="str">
        <f t="shared" si="18"/>
        <v/>
      </c>
      <c r="B1225" s="470"/>
      <c r="C1225" s="99"/>
      <c r="D1225" s="99"/>
      <c r="E1225" s="470"/>
      <c r="F1225" s="470"/>
      <c r="G1225" s="470"/>
      <c r="H1225" s="37"/>
      <c r="I1225" s="470"/>
    </row>
    <row r="1226" spans="1:9" x14ac:dyDescent="0.35">
      <c r="A1226" s="16" t="str">
        <f t="shared" si="18"/>
        <v/>
      </c>
      <c r="B1226" s="470"/>
      <c r="C1226" s="99"/>
      <c r="D1226" s="99"/>
      <c r="E1226" s="470"/>
      <c r="F1226" s="470"/>
      <c r="G1226" s="470"/>
      <c r="H1226" s="37"/>
      <c r="I1226" s="470"/>
    </row>
    <row r="1227" spans="1:9" x14ac:dyDescent="0.35">
      <c r="A1227" s="16" t="str">
        <f t="shared" si="18"/>
        <v/>
      </c>
      <c r="B1227" s="470"/>
      <c r="C1227" s="99"/>
      <c r="D1227" s="99"/>
      <c r="E1227" s="470"/>
      <c r="F1227" s="470"/>
      <c r="G1227" s="470"/>
      <c r="H1227" s="37"/>
      <c r="I1227" s="470"/>
    </row>
    <row r="1228" spans="1:9" x14ac:dyDescent="0.35">
      <c r="A1228" s="16" t="str">
        <f t="shared" ref="A1228:A1291" si="19">B1228&amp;C1228&amp;D1228</f>
        <v/>
      </c>
      <c r="B1228" s="470"/>
      <c r="C1228" s="99"/>
      <c r="D1228" s="99"/>
      <c r="E1228" s="470"/>
      <c r="F1228" s="470"/>
      <c r="G1228" s="470"/>
      <c r="H1228" s="37"/>
      <c r="I1228" s="470"/>
    </row>
    <row r="1229" spans="1:9" x14ac:dyDescent="0.35">
      <c r="A1229" s="16" t="str">
        <f t="shared" si="19"/>
        <v/>
      </c>
      <c r="B1229" s="470"/>
      <c r="C1229" s="99"/>
      <c r="D1229" s="99"/>
      <c r="E1229" s="470"/>
      <c r="F1229" s="470"/>
      <c r="G1229" s="470"/>
      <c r="H1229" s="37"/>
      <c r="I1229" s="470"/>
    </row>
    <row r="1230" spans="1:9" x14ac:dyDescent="0.35">
      <c r="A1230" s="16" t="str">
        <f t="shared" si="19"/>
        <v/>
      </c>
      <c r="B1230" s="470"/>
      <c r="C1230" s="99"/>
      <c r="D1230" s="99"/>
      <c r="E1230" s="470"/>
      <c r="F1230" s="470"/>
      <c r="G1230" s="470"/>
      <c r="H1230" s="37"/>
      <c r="I1230" s="470"/>
    </row>
    <row r="1231" spans="1:9" x14ac:dyDescent="0.35">
      <c r="A1231" s="16" t="str">
        <f t="shared" si="19"/>
        <v/>
      </c>
      <c r="B1231" s="470"/>
      <c r="C1231" s="99"/>
      <c r="D1231" s="99"/>
      <c r="E1231" s="470"/>
      <c r="F1231" s="470"/>
      <c r="G1231" s="470"/>
      <c r="H1231" s="37"/>
      <c r="I1231" s="470"/>
    </row>
    <row r="1232" spans="1:9" x14ac:dyDescent="0.35">
      <c r="A1232" s="16" t="str">
        <f t="shared" si="19"/>
        <v/>
      </c>
      <c r="B1232" s="470"/>
      <c r="C1232" s="99"/>
      <c r="D1232" s="99"/>
      <c r="E1232" s="470"/>
      <c r="F1232" s="470"/>
      <c r="G1232" s="470"/>
      <c r="H1232" s="37"/>
      <c r="I1232" s="470"/>
    </row>
    <row r="1233" spans="1:9" x14ac:dyDescent="0.35">
      <c r="A1233" s="16" t="str">
        <f t="shared" si="19"/>
        <v/>
      </c>
      <c r="B1233" s="470"/>
      <c r="C1233" s="99"/>
      <c r="D1233" s="99"/>
      <c r="E1233" s="470"/>
      <c r="F1233" s="470"/>
      <c r="G1233" s="470"/>
      <c r="H1233" s="37"/>
      <c r="I1233" s="470"/>
    </row>
    <row r="1234" spans="1:9" x14ac:dyDescent="0.35">
      <c r="A1234" s="16" t="str">
        <f t="shared" si="19"/>
        <v/>
      </c>
      <c r="B1234" s="470"/>
      <c r="C1234" s="99"/>
      <c r="D1234" s="99"/>
      <c r="E1234" s="470"/>
      <c r="F1234" s="470"/>
      <c r="G1234" s="470"/>
      <c r="H1234" s="37"/>
      <c r="I1234" s="470"/>
    </row>
    <row r="1235" spans="1:9" x14ac:dyDescent="0.35">
      <c r="A1235" s="16" t="str">
        <f t="shared" si="19"/>
        <v/>
      </c>
      <c r="B1235" s="470"/>
      <c r="C1235" s="99"/>
      <c r="D1235" s="99"/>
      <c r="E1235" s="470"/>
      <c r="F1235" s="470"/>
      <c r="G1235" s="470"/>
      <c r="H1235" s="37"/>
      <c r="I1235" s="470"/>
    </row>
    <row r="1236" spans="1:9" x14ac:dyDescent="0.35">
      <c r="A1236" s="16" t="str">
        <f t="shared" si="19"/>
        <v/>
      </c>
      <c r="B1236" s="470"/>
      <c r="C1236" s="99"/>
      <c r="D1236" s="99"/>
      <c r="E1236" s="470"/>
      <c r="F1236" s="470"/>
      <c r="G1236" s="470"/>
      <c r="H1236" s="37"/>
      <c r="I1236" s="470"/>
    </row>
    <row r="1237" spans="1:9" x14ac:dyDescent="0.35">
      <c r="A1237" s="16" t="str">
        <f t="shared" si="19"/>
        <v/>
      </c>
      <c r="B1237" s="470"/>
      <c r="C1237" s="99"/>
      <c r="D1237" s="99"/>
      <c r="E1237" s="470"/>
      <c r="F1237" s="470"/>
      <c r="G1237" s="470"/>
      <c r="H1237" s="37"/>
      <c r="I1237" s="470"/>
    </row>
    <row r="1238" spans="1:9" x14ac:dyDescent="0.35">
      <c r="A1238" s="16" t="str">
        <f t="shared" si="19"/>
        <v/>
      </c>
      <c r="B1238" s="470"/>
      <c r="C1238" s="99"/>
      <c r="D1238" s="99"/>
      <c r="E1238" s="470"/>
      <c r="F1238" s="470"/>
      <c r="G1238" s="470"/>
      <c r="H1238" s="37"/>
      <c r="I1238" s="470"/>
    </row>
    <row r="1239" spans="1:9" x14ac:dyDescent="0.35">
      <c r="A1239" s="16" t="str">
        <f t="shared" si="19"/>
        <v/>
      </c>
      <c r="B1239" s="470"/>
      <c r="C1239" s="99"/>
      <c r="D1239" s="99"/>
      <c r="E1239" s="470"/>
      <c r="F1239" s="470"/>
      <c r="G1239" s="470"/>
      <c r="H1239" s="37"/>
      <c r="I1239" s="470"/>
    </row>
    <row r="1240" spans="1:9" x14ac:dyDescent="0.35">
      <c r="A1240" s="16" t="str">
        <f t="shared" si="19"/>
        <v/>
      </c>
      <c r="B1240" s="470"/>
      <c r="C1240" s="99"/>
      <c r="D1240" s="99"/>
      <c r="E1240" s="470"/>
      <c r="F1240" s="470"/>
      <c r="G1240" s="470"/>
      <c r="H1240" s="37"/>
      <c r="I1240" s="470"/>
    </row>
    <row r="1241" spans="1:9" x14ac:dyDescent="0.35">
      <c r="A1241" s="16" t="str">
        <f t="shared" si="19"/>
        <v/>
      </c>
      <c r="B1241" s="470"/>
      <c r="C1241" s="99"/>
      <c r="D1241" s="99"/>
      <c r="E1241" s="470"/>
      <c r="F1241" s="470"/>
      <c r="G1241" s="470"/>
      <c r="H1241" s="37"/>
      <c r="I1241" s="470"/>
    </row>
    <row r="1242" spans="1:9" x14ac:dyDescent="0.35">
      <c r="A1242" s="16" t="str">
        <f t="shared" si="19"/>
        <v/>
      </c>
      <c r="B1242" s="470"/>
      <c r="C1242" s="99"/>
      <c r="D1242" s="99"/>
      <c r="E1242" s="470"/>
      <c r="F1242" s="470"/>
      <c r="G1242" s="470"/>
      <c r="H1242" s="37"/>
      <c r="I1242" s="470"/>
    </row>
    <row r="1243" spans="1:9" x14ac:dyDescent="0.35">
      <c r="A1243" s="16" t="str">
        <f t="shared" si="19"/>
        <v/>
      </c>
      <c r="B1243" s="470"/>
      <c r="C1243" s="99"/>
      <c r="D1243" s="99"/>
      <c r="E1243" s="470"/>
      <c r="F1243" s="470"/>
      <c r="G1243" s="470"/>
      <c r="H1243" s="37"/>
      <c r="I1243" s="470"/>
    </row>
    <row r="1244" spans="1:9" x14ac:dyDescent="0.35">
      <c r="A1244" s="16" t="str">
        <f t="shared" si="19"/>
        <v/>
      </c>
      <c r="B1244" s="470"/>
      <c r="C1244" s="99"/>
      <c r="D1244" s="99"/>
      <c r="E1244" s="470"/>
      <c r="F1244" s="470"/>
      <c r="G1244" s="470"/>
      <c r="H1244" s="37"/>
      <c r="I1244" s="470"/>
    </row>
    <row r="1245" spans="1:9" x14ac:dyDescent="0.35">
      <c r="A1245" s="16" t="str">
        <f t="shared" si="19"/>
        <v/>
      </c>
      <c r="B1245" s="470"/>
      <c r="C1245" s="99"/>
      <c r="D1245" s="99"/>
      <c r="E1245" s="470"/>
      <c r="F1245" s="470"/>
      <c r="G1245" s="470"/>
      <c r="H1245" s="37"/>
      <c r="I1245" s="470"/>
    </row>
    <row r="1246" spans="1:9" x14ac:dyDescent="0.35">
      <c r="A1246" s="16" t="str">
        <f t="shared" si="19"/>
        <v/>
      </c>
      <c r="B1246" s="470"/>
      <c r="C1246" s="99"/>
      <c r="D1246" s="99"/>
      <c r="E1246" s="470"/>
      <c r="F1246" s="470"/>
      <c r="G1246" s="470"/>
      <c r="H1246" s="37"/>
      <c r="I1246" s="470"/>
    </row>
    <row r="1247" spans="1:9" x14ac:dyDescent="0.35">
      <c r="A1247" s="16" t="str">
        <f t="shared" si="19"/>
        <v/>
      </c>
      <c r="B1247" s="470"/>
      <c r="C1247" s="99"/>
      <c r="D1247" s="99"/>
      <c r="E1247" s="470"/>
      <c r="F1247" s="470"/>
      <c r="G1247" s="470"/>
      <c r="H1247" s="37"/>
      <c r="I1247" s="470"/>
    </row>
    <row r="1248" spans="1:9" x14ac:dyDescent="0.35">
      <c r="A1248" s="16" t="str">
        <f t="shared" si="19"/>
        <v/>
      </c>
      <c r="B1248" s="470"/>
      <c r="C1248" s="99"/>
      <c r="D1248" s="99"/>
      <c r="E1248" s="470"/>
      <c r="F1248" s="470"/>
      <c r="G1248" s="470"/>
      <c r="H1248" s="37"/>
      <c r="I1248" s="470"/>
    </row>
    <row r="1249" spans="1:9" x14ac:dyDescent="0.35">
      <c r="A1249" s="16" t="str">
        <f t="shared" si="19"/>
        <v/>
      </c>
      <c r="B1249" s="470"/>
      <c r="C1249" s="99"/>
      <c r="D1249" s="99"/>
      <c r="E1249" s="470"/>
      <c r="F1249" s="470"/>
      <c r="G1249" s="470"/>
      <c r="H1249" s="37"/>
      <c r="I1249" s="470"/>
    </row>
    <row r="1250" spans="1:9" x14ac:dyDescent="0.35">
      <c r="A1250" s="16" t="str">
        <f t="shared" si="19"/>
        <v/>
      </c>
      <c r="B1250" s="470"/>
      <c r="C1250" s="99"/>
      <c r="D1250" s="99"/>
      <c r="E1250" s="470"/>
      <c r="F1250" s="470"/>
      <c r="G1250" s="470"/>
      <c r="H1250" s="37"/>
      <c r="I1250" s="470"/>
    </row>
    <row r="1251" spans="1:9" x14ac:dyDescent="0.35">
      <c r="A1251" s="16" t="str">
        <f t="shared" si="19"/>
        <v/>
      </c>
      <c r="B1251" s="470"/>
      <c r="C1251" s="99"/>
      <c r="D1251" s="99"/>
      <c r="E1251" s="470"/>
      <c r="F1251" s="470"/>
      <c r="G1251" s="470"/>
      <c r="H1251" s="37"/>
      <c r="I1251" s="470"/>
    </row>
    <row r="1252" spans="1:9" x14ac:dyDescent="0.35">
      <c r="A1252" s="16" t="str">
        <f t="shared" si="19"/>
        <v/>
      </c>
      <c r="B1252" s="470"/>
      <c r="C1252" s="99"/>
      <c r="D1252" s="99"/>
      <c r="E1252" s="470"/>
      <c r="F1252" s="470"/>
      <c r="G1252" s="470"/>
      <c r="H1252" s="37"/>
      <c r="I1252" s="470"/>
    </row>
    <row r="1253" spans="1:9" x14ac:dyDescent="0.35">
      <c r="A1253" s="16" t="str">
        <f t="shared" si="19"/>
        <v/>
      </c>
      <c r="B1253" s="470"/>
      <c r="C1253" s="99"/>
      <c r="D1253" s="99"/>
      <c r="E1253" s="470"/>
      <c r="F1253" s="470"/>
      <c r="G1253" s="470"/>
      <c r="H1253" s="37"/>
      <c r="I1253" s="470"/>
    </row>
    <row r="1254" spans="1:9" x14ac:dyDescent="0.35">
      <c r="A1254" s="16" t="str">
        <f t="shared" si="19"/>
        <v/>
      </c>
      <c r="B1254" s="470"/>
      <c r="C1254" s="99"/>
      <c r="D1254" s="99"/>
      <c r="E1254" s="470"/>
      <c r="F1254" s="470"/>
      <c r="G1254" s="470"/>
      <c r="H1254" s="37"/>
      <c r="I1254" s="470"/>
    </row>
    <row r="1255" spans="1:9" x14ac:dyDescent="0.35">
      <c r="A1255" s="16" t="str">
        <f t="shared" si="19"/>
        <v/>
      </c>
      <c r="B1255" s="470"/>
      <c r="C1255" s="99"/>
      <c r="D1255" s="99"/>
      <c r="E1255" s="470"/>
      <c r="F1255" s="470"/>
      <c r="G1255" s="470"/>
      <c r="H1255" s="37"/>
      <c r="I1255" s="470"/>
    </row>
    <row r="1256" spans="1:9" x14ac:dyDescent="0.35">
      <c r="A1256" s="16" t="str">
        <f t="shared" si="19"/>
        <v/>
      </c>
      <c r="B1256" s="470"/>
      <c r="C1256" s="99"/>
      <c r="D1256" s="99"/>
      <c r="E1256" s="470"/>
      <c r="F1256" s="470"/>
      <c r="G1256" s="470"/>
      <c r="H1256" s="37"/>
      <c r="I1256" s="470"/>
    </row>
    <row r="1257" spans="1:9" x14ac:dyDescent="0.35">
      <c r="A1257" s="16" t="str">
        <f t="shared" si="19"/>
        <v/>
      </c>
      <c r="B1257" s="470"/>
      <c r="C1257" s="99"/>
      <c r="D1257" s="99"/>
      <c r="E1257" s="470"/>
      <c r="F1257" s="470"/>
      <c r="G1257" s="470"/>
      <c r="H1257" s="37"/>
      <c r="I1257" s="470"/>
    </row>
    <row r="1258" spans="1:9" x14ac:dyDescent="0.35">
      <c r="A1258" s="16" t="str">
        <f t="shared" si="19"/>
        <v/>
      </c>
      <c r="B1258" s="470"/>
      <c r="C1258" s="99"/>
      <c r="D1258" s="99"/>
      <c r="E1258" s="470"/>
      <c r="F1258" s="470"/>
      <c r="G1258" s="470"/>
      <c r="H1258" s="37"/>
      <c r="I1258" s="470"/>
    </row>
    <row r="1259" spans="1:9" x14ac:dyDescent="0.35">
      <c r="A1259" s="16" t="str">
        <f t="shared" si="19"/>
        <v/>
      </c>
      <c r="B1259" s="470"/>
      <c r="C1259" s="99"/>
      <c r="D1259" s="99"/>
      <c r="E1259" s="470"/>
      <c r="F1259" s="470"/>
      <c r="G1259" s="470"/>
      <c r="H1259" s="37"/>
      <c r="I1259" s="470"/>
    </row>
    <row r="1260" spans="1:9" x14ac:dyDescent="0.35">
      <c r="A1260" s="16" t="str">
        <f t="shared" si="19"/>
        <v/>
      </c>
      <c r="B1260" s="470"/>
      <c r="C1260" s="99"/>
      <c r="D1260" s="99"/>
      <c r="E1260" s="470"/>
      <c r="F1260" s="470"/>
      <c r="G1260" s="470"/>
      <c r="H1260" s="37"/>
      <c r="I1260" s="470"/>
    </row>
    <row r="1261" spans="1:9" x14ac:dyDescent="0.35">
      <c r="A1261" s="16" t="str">
        <f t="shared" si="19"/>
        <v/>
      </c>
      <c r="B1261" s="470"/>
      <c r="C1261" s="99"/>
      <c r="D1261" s="99"/>
      <c r="E1261" s="470"/>
      <c r="F1261" s="470"/>
      <c r="G1261" s="470"/>
      <c r="H1261" s="37"/>
      <c r="I1261" s="470"/>
    </row>
    <row r="1262" spans="1:9" x14ac:dyDescent="0.35">
      <c r="A1262" s="16" t="str">
        <f t="shared" si="19"/>
        <v/>
      </c>
      <c r="B1262" s="470"/>
      <c r="C1262" s="99"/>
      <c r="D1262" s="99"/>
      <c r="E1262" s="470"/>
      <c r="F1262" s="470"/>
      <c r="G1262" s="470"/>
      <c r="H1262" s="37"/>
      <c r="I1262" s="470"/>
    </row>
    <row r="1263" spans="1:9" x14ac:dyDescent="0.35">
      <c r="A1263" s="16" t="str">
        <f t="shared" si="19"/>
        <v/>
      </c>
      <c r="B1263" s="470"/>
      <c r="C1263" s="99"/>
      <c r="D1263" s="99"/>
      <c r="E1263" s="470"/>
      <c r="F1263" s="470"/>
      <c r="G1263" s="470"/>
      <c r="H1263" s="37"/>
      <c r="I1263" s="470"/>
    </row>
    <row r="1264" spans="1:9" x14ac:dyDescent="0.35">
      <c r="A1264" s="16" t="str">
        <f t="shared" si="19"/>
        <v/>
      </c>
      <c r="B1264" s="470"/>
      <c r="C1264" s="99"/>
      <c r="D1264" s="99"/>
      <c r="E1264" s="470"/>
      <c r="F1264" s="470"/>
      <c r="G1264" s="470"/>
      <c r="H1264" s="37"/>
      <c r="I1264" s="470"/>
    </row>
    <row r="1265" spans="1:9" x14ac:dyDescent="0.35">
      <c r="A1265" s="16" t="str">
        <f t="shared" si="19"/>
        <v/>
      </c>
      <c r="B1265" s="470"/>
      <c r="C1265" s="99"/>
      <c r="D1265" s="99"/>
      <c r="E1265" s="470"/>
      <c r="F1265" s="470"/>
      <c r="G1265" s="470"/>
      <c r="H1265" s="37"/>
      <c r="I1265" s="470"/>
    </row>
    <row r="1266" spans="1:9" x14ac:dyDescent="0.35">
      <c r="A1266" s="16" t="str">
        <f t="shared" si="19"/>
        <v/>
      </c>
      <c r="B1266" s="470"/>
      <c r="C1266" s="99"/>
      <c r="D1266" s="99"/>
      <c r="E1266" s="470"/>
      <c r="F1266" s="470"/>
      <c r="G1266" s="470"/>
      <c r="H1266" s="37"/>
      <c r="I1266" s="470"/>
    </row>
    <row r="1267" spans="1:9" x14ac:dyDescent="0.35">
      <c r="A1267" s="16" t="str">
        <f t="shared" si="19"/>
        <v/>
      </c>
      <c r="B1267" s="470"/>
      <c r="C1267" s="99"/>
      <c r="D1267" s="99"/>
      <c r="E1267" s="470"/>
      <c r="F1267" s="470"/>
      <c r="G1267" s="470"/>
      <c r="H1267" s="37"/>
      <c r="I1267" s="470"/>
    </row>
    <row r="1268" spans="1:9" x14ac:dyDescent="0.35">
      <c r="A1268" s="16" t="str">
        <f t="shared" si="19"/>
        <v/>
      </c>
      <c r="B1268" s="470"/>
      <c r="C1268" s="99"/>
      <c r="D1268" s="99"/>
      <c r="E1268" s="470"/>
      <c r="F1268" s="470"/>
      <c r="G1268" s="470"/>
      <c r="H1268" s="37"/>
      <c r="I1268" s="470"/>
    </row>
    <row r="1269" spans="1:9" x14ac:dyDescent="0.35">
      <c r="A1269" s="16" t="str">
        <f t="shared" si="19"/>
        <v/>
      </c>
      <c r="B1269" s="470"/>
      <c r="C1269" s="99"/>
      <c r="D1269" s="99"/>
      <c r="E1269" s="470"/>
      <c r="F1269" s="470"/>
      <c r="G1269" s="470"/>
      <c r="H1269" s="37"/>
      <c r="I1269" s="470"/>
    </row>
    <row r="1270" spans="1:9" x14ac:dyDescent="0.35">
      <c r="A1270" s="16" t="str">
        <f t="shared" si="19"/>
        <v/>
      </c>
      <c r="B1270" s="470"/>
      <c r="C1270" s="99"/>
      <c r="D1270" s="99"/>
      <c r="E1270" s="470"/>
      <c r="F1270" s="470"/>
      <c r="G1270" s="470"/>
      <c r="H1270" s="37"/>
      <c r="I1270" s="470"/>
    </row>
    <row r="1271" spans="1:9" x14ac:dyDescent="0.35">
      <c r="A1271" s="16" t="str">
        <f t="shared" si="19"/>
        <v/>
      </c>
      <c r="B1271" s="470"/>
      <c r="C1271" s="99"/>
      <c r="D1271" s="99"/>
      <c r="E1271" s="470"/>
      <c r="F1271" s="470"/>
      <c r="G1271" s="470"/>
      <c r="H1271" s="37"/>
      <c r="I1271" s="470"/>
    </row>
    <row r="1272" spans="1:9" x14ac:dyDescent="0.35">
      <c r="A1272" s="16" t="str">
        <f t="shared" si="19"/>
        <v/>
      </c>
      <c r="B1272" s="470"/>
      <c r="C1272" s="99"/>
      <c r="D1272" s="99"/>
      <c r="E1272" s="470"/>
      <c r="F1272" s="470"/>
      <c r="G1272" s="470"/>
      <c r="H1272" s="37"/>
      <c r="I1272" s="470"/>
    </row>
    <row r="1273" spans="1:9" x14ac:dyDescent="0.35">
      <c r="A1273" s="16" t="str">
        <f t="shared" si="19"/>
        <v/>
      </c>
      <c r="B1273" s="470"/>
      <c r="C1273" s="99"/>
      <c r="D1273" s="99"/>
      <c r="E1273" s="470"/>
      <c r="F1273" s="470"/>
      <c r="G1273" s="470"/>
      <c r="H1273" s="37"/>
      <c r="I1273" s="470"/>
    </row>
    <row r="1274" spans="1:9" x14ac:dyDescent="0.35">
      <c r="A1274" s="16" t="str">
        <f t="shared" si="19"/>
        <v/>
      </c>
      <c r="B1274" s="470"/>
      <c r="C1274" s="99"/>
      <c r="D1274" s="99"/>
      <c r="E1274" s="470"/>
      <c r="F1274" s="470"/>
      <c r="G1274" s="470"/>
      <c r="H1274" s="37"/>
      <c r="I1274" s="470"/>
    </row>
    <row r="1275" spans="1:9" x14ac:dyDescent="0.35">
      <c r="A1275" s="16" t="str">
        <f t="shared" si="19"/>
        <v/>
      </c>
      <c r="B1275" s="470"/>
      <c r="C1275" s="99"/>
      <c r="D1275" s="99"/>
      <c r="E1275" s="470"/>
      <c r="F1275" s="470"/>
      <c r="G1275" s="470"/>
      <c r="H1275" s="37"/>
      <c r="I1275" s="470"/>
    </row>
    <row r="1276" spans="1:9" x14ac:dyDescent="0.35">
      <c r="A1276" s="16" t="str">
        <f t="shared" si="19"/>
        <v/>
      </c>
      <c r="B1276" s="470"/>
      <c r="C1276" s="99"/>
      <c r="D1276" s="99"/>
      <c r="E1276" s="470"/>
      <c r="F1276" s="470"/>
      <c r="G1276" s="470"/>
      <c r="H1276" s="37"/>
      <c r="I1276" s="470"/>
    </row>
    <row r="1277" spans="1:9" x14ac:dyDescent="0.35">
      <c r="A1277" s="16" t="str">
        <f t="shared" si="19"/>
        <v/>
      </c>
      <c r="B1277" s="470"/>
      <c r="C1277" s="99"/>
      <c r="D1277" s="99"/>
      <c r="E1277" s="470"/>
      <c r="F1277" s="470"/>
      <c r="G1277" s="470"/>
      <c r="H1277" s="37"/>
      <c r="I1277" s="470"/>
    </row>
    <row r="1278" spans="1:9" x14ac:dyDescent="0.35">
      <c r="A1278" s="16" t="str">
        <f t="shared" si="19"/>
        <v/>
      </c>
      <c r="B1278" s="470"/>
      <c r="C1278" s="99"/>
      <c r="D1278" s="99"/>
      <c r="E1278" s="470"/>
      <c r="F1278" s="470"/>
      <c r="G1278" s="470"/>
      <c r="H1278" s="37"/>
      <c r="I1278" s="470"/>
    </row>
    <row r="1279" spans="1:9" x14ac:dyDescent="0.35">
      <c r="A1279" s="16" t="str">
        <f t="shared" si="19"/>
        <v/>
      </c>
      <c r="B1279" s="470"/>
      <c r="C1279" s="99"/>
      <c r="D1279" s="99"/>
      <c r="E1279" s="470"/>
      <c r="F1279" s="470"/>
      <c r="G1279" s="470"/>
      <c r="H1279" s="37"/>
      <c r="I1279" s="470"/>
    </row>
    <row r="1280" spans="1:9" x14ac:dyDescent="0.35">
      <c r="A1280" s="16" t="str">
        <f t="shared" si="19"/>
        <v/>
      </c>
      <c r="B1280" s="470"/>
      <c r="C1280" s="99"/>
      <c r="D1280" s="99"/>
      <c r="E1280" s="470"/>
      <c r="F1280" s="470"/>
      <c r="G1280" s="470"/>
      <c r="H1280" s="37"/>
      <c r="I1280" s="470"/>
    </row>
    <row r="1281" spans="1:9" x14ac:dyDescent="0.35">
      <c r="A1281" s="16" t="str">
        <f t="shared" si="19"/>
        <v/>
      </c>
      <c r="B1281" s="470"/>
      <c r="C1281" s="99"/>
      <c r="D1281" s="99"/>
      <c r="E1281" s="470"/>
      <c r="F1281" s="470"/>
      <c r="G1281" s="470"/>
      <c r="H1281" s="37"/>
      <c r="I1281" s="470"/>
    </row>
    <row r="1282" spans="1:9" x14ac:dyDescent="0.35">
      <c r="A1282" s="16" t="str">
        <f t="shared" si="19"/>
        <v/>
      </c>
      <c r="B1282" s="470"/>
      <c r="C1282" s="99"/>
      <c r="D1282" s="99"/>
      <c r="E1282" s="470"/>
      <c r="F1282" s="470"/>
      <c r="G1282" s="470"/>
      <c r="H1282" s="37"/>
      <c r="I1282" s="470"/>
    </row>
    <row r="1283" spans="1:9" x14ac:dyDescent="0.35">
      <c r="A1283" s="16" t="str">
        <f t="shared" si="19"/>
        <v/>
      </c>
      <c r="B1283" s="470"/>
      <c r="C1283" s="99"/>
      <c r="D1283" s="99"/>
      <c r="E1283" s="470"/>
      <c r="F1283" s="470"/>
      <c r="G1283" s="470"/>
      <c r="H1283" s="37"/>
      <c r="I1283" s="470"/>
    </row>
    <row r="1284" spans="1:9" x14ac:dyDescent="0.35">
      <c r="A1284" s="16" t="str">
        <f t="shared" si="19"/>
        <v/>
      </c>
      <c r="B1284" s="470"/>
      <c r="C1284" s="99"/>
      <c r="D1284" s="99"/>
      <c r="E1284" s="470"/>
      <c r="F1284" s="470"/>
      <c r="G1284" s="470"/>
      <c r="H1284" s="37"/>
      <c r="I1284" s="470"/>
    </row>
    <row r="1285" spans="1:9" x14ac:dyDescent="0.35">
      <c r="A1285" s="16" t="str">
        <f t="shared" si="19"/>
        <v/>
      </c>
      <c r="B1285" s="470"/>
      <c r="C1285" s="99"/>
      <c r="D1285" s="99"/>
      <c r="E1285" s="470"/>
      <c r="F1285" s="470"/>
      <c r="G1285" s="470"/>
      <c r="H1285" s="37"/>
      <c r="I1285" s="470"/>
    </row>
    <row r="1286" spans="1:9" x14ac:dyDescent="0.35">
      <c r="A1286" s="16" t="str">
        <f t="shared" si="19"/>
        <v/>
      </c>
      <c r="B1286" s="470"/>
      <c r="C1286" s="99"/>
      <c r="D1286" s="99"/>
      <c r="E1286" s="470"/>
      <c r="F1286" s="470"/>
      <c r="G1286" s="470"/>
      <c r="H1286" s="37"/>
      <c r="I1286" s="470"/>
    </row>
    <row r="1287" spans="1:9" x14ac:dyDescent="0.35">
      <c r="A1287" s="16" t="str">
        <f t="shared" si="19"/>
        <v/>
      </c>
      <c r="B1287" s="470"/>
      <c r="C1287" s="99"/>
      <c r="D1287" s="99"/>
      <c r="E1287" s="470"/>
      <c r="F1287" s="470"/>
      <c r="G1287" s="470"/>
      <c r="H1287" s="37"/>
      <c r="I1287" s="470"/>
    </row>
    <row r="1288" spans="1:9" x14ac:dyDescent="0.35">
      <c r="A1288" s="16" t="str">
        <f t="shared" si="19"/>
        <v/>
      </c>
      <c r="B1288" s="470"/>
      <c r="C1288" s="99"/>
      <c r="D1288" s="99"/>
      <c r="E1288" s="470"/>
      <c r="F1288" s="470"/>
      <c r="G1288" s="470"/>
      <c r="H1288" s="37"/>
      <c r="I1288" s="470"/>
    </row>
    <row r="1289" spans="1:9" x14ac:dyDescent="0.35">
      <c r="A1289" s="16" t="str">
        <f t="shared" si="19"/>
        <v/>
      </c>
      <c r="B1289" s="470"/>
      <c r="C1289" s="99"/>
      <c r="D1289" s="99"/>
      <c r="E1289" s="470"/>
      <c r="F1289" s="470"/>
      <c r="G1289" s="470"/>
      <c r="H1289" s="37"/>
      <c r="I1289" s="470"/>
    </row>
    <row r="1290" spans="1:9" x14ac:dyDescent="0.35">
      <c r="A1290" s="16" t="str">
        <f t="shared" si="19"/>
        <v/>
      </c>
      <c r="B1290" s="470"/>
      <c r="C1290" s="99"/>
      <c r="D1290" s="99"/>
      <c r="E1290" s="470"/>
      <c r="F1290" s="470"/>
      <c r="G1290" s="470"/>
      <c r="H1290" s="37"/>
      <c r="I1290" s="470"/>
    </row>
    <row r="1291" spans="1:9" x14ac:dyDescent="0.35">
      <c r="A1291" s="16" t="str">
        <f t="shared" si="19"/>
        <v/>
      </c>
      <c r="B1291" s="470"/>
      <c r="C1291" s="99"/>
      <c r="D1291" s="99"/>
      <c r="E1291" s="470"/>
      <c r="F1291" s="470"/>
      <c r="G1291" s="470"/>
      <c r="H1291" s="37"/>
      <c r="I1291" s="470"/>
    </row>
    <row r="1292" spans="1:9" x14ac:dyDescent="0.35">
      <c r="A1292" s="16" t="str">
        <f t="shared" ref="A1292:A1355" si="20">B1292&amp;C1292&amp;D1292</f>
        <v/>
      </c>
      <c r="B1292" s="470"/>
      <c r="C1292" s="99"/>
      <c r="D1292" s="99"/>
      <c r="E1292" s="470"/>
      <c r="F1292" s="470"/>
      <c r="G1292" s="470"/>
      <c r="H1292" s="37"/>
      <c r="I1292" s="470"/>
    </row>
    <row r="1293" spans="1:9" x14ac:dyDescent="0.35">
      <c r="A1293" s="16" t="str">
        <f t="shared" si="20"/>
        <v/>
      </c>
      <c r="B1293" s="470"/>
      <c r="C1293" s="99"/>
      <c r="D1293" s="99"/>
      <c r="E1293" s="470"/>
      <c r="F1293" s="470"/>
      <c r="G1293" s="470"/>
      <c r="H1293" s="37"/>
      <c r="I1293" s="470"/>
    </row>
    <row r="1294" spans="1:9" x14ac:dyDescent="0.35">
      <c r="A1294" s="16" t="str">
        <f t="shared" si="20"/>
        <v/>
      </c>
      <c r="B1294" s="470"/>
      <c r="C1294" s="99"/>
      <c r="D1294" s="99"/>
      <c r="E1294" s="470"/>
      <c r="F1294" s="470"/>
      <c r="G1294" s="470"/>
      <c r="H1294" s="37"/>
      <c r="I1294" s="470"/>
    </row>
    <row r="1295" spans="1:9" x14ac:dyDescent="0.35">
      <c r="A1295" s="16" t="str">
        <f t="shared" si="20"/>
        <v/>
      </c>
      <c r="B1295" s="470"/>
      <c r="C1295" s="99"/>
      <c r="D1295" s="99"/>
      <c r="E1295" s="470"/>
      <c r="F1295" s="470"/>
      <c r="G1295" s="470"/>
      <c r="H1295" s="37"/>
      <c r="I1295" s="470"/>
    </row>
    <row r="1296" spans="1:9" x14ac:dyDescent="0.35">
      <c r="A1296" s="16" t="str">
        <f t="shared" si="20"/>
        <v/>
      </c>
      <c r="B1296" s="470"/>
      <c r="C1296" s="99"/>
      <c r="D1296" s="99"/>
      <c r="E1296" s="470"/>
      <c r="F1296" s="470"/>
      <c r="G1296" s="470"/>
      <c r="H1296" s="37"/>
      <c r="I1296" s="470"/>
    </row>
    <row r="1297" spans="1:9" x14ac:dyDescent="0.35">
      <c r="A1297" s="16" t="str">
        <f t="shared" si="20"/>
        <v/>
      </c>
      <c r="B1297" s="470"/>
      <c r="C1297" s="99"/>
      <c r="D1297" s="99"/>
      <c r="E1297" s="470"/>
      <c r="F1297" s="470"/>
      <c r="G1297" s="470"/>
      <c r="H1297" s="37"/>
      <c r="I1297" s="470"/>
    </row>
    <row r="1298" spans="1:9" x14ac:dyDescent="0.35">
      <c r="A1298" s="16" t="str">
        <f t="shared" si="20"/>
        <v/>
      </c>
      <c r="B1298" s="470"/>
      <c r="C1298" s="99"/>
      <c r="D1298" s="99"/>
      <c r="E1298" s="470"/>
      <c r="F1298" s="470"/>
      <c r="G1298" s="470"/>
      <c r="H1298" s="37"/>
      <c r="I1298" s="470"/>
    </row>
    <row r="1299" spans="1:9" x14ac:dyDescent="0.35">
      <c r="A1299" s="16" t="str">
        <f t="shared" si="20"/>
        <v/>
      </c>
      <c r="B1299" s="470"/>
      <c r="C1299" s="99"/>
      <c r="D1299" s="99"/>
      <c r="E1299" s="470"/>
      <c r="F1299" s="470"/>
      <c r="G1299" s="470"/>
      <c r="H1299" s="37"/>
      <c r="I1299" s="470"/>
    </row>
    <row r="1300" spans="1:9" x14ac:dyDescent="0.35">
      <c r="A1300" s="16" t="str">
        <f t="shared" si="20"/>
        <v/>
      </c>
      <c r="B1300" s="470"/>
      <c r="C1300" s="99"/>
      <c r="D1300" s="99"/>
      <c r="E1300" s="470"/>
      <c r="F1300" s="470"/>
      <c r="G1300" s="470"/>
      <c r="H1300" s="37"/>
      <c r="I1300" s="470"/>
    </row>
    <row r="1301" spans="1:9" x14ac:dyDescent="0.35">
      <c r="A1301" s="16" t="str">
        <f t="shared" si="20"/>
        <v/>
      </c>
      <c r="B1301" s="470"/>
      <c r="C1301" s="99"/>
      <c r="D1301" s="99"/>
      <c r="E1301" s="470"/>
      <c r="F1301" s="470"/>
      <c r="G1301" s="470"/>
      <c r="H1301" s="37"/>
      <c r="I1301" s="470"/>
    </row>
    <row r="1302" spans="1:9" x14ac:dyDescent="0.35">
      <c r="A1302" s="16" t="str">
        <f t="shared" si="20"/>
        <v/>
      </c>
      <c r="B1302" s="470"/>
      <c r="C1302" s="99"/>
      <c r="D1302" s="99"/>
      <c r="E1302" s="470"/>
      <c r="F1302" s="470"/>
      <c r="G1302" s="470"/>
      <c r="H1302" s="37"/>
      <c r="I1302" s="470"/>
    </row>
    <row r="1303" spans="1:9" x14ac:dyDescent="0.35">
      <c r="A1303" s="16" t="str">
        <f t="shared" si="20"/>
        <v/>
      </c>
      <c r="B1303" s="470"/>
      <c r="C1303" s="99"/>
      <c r="D1303" s="99"/>
      <c r="E1303" s="470"/>
      <c r="F1303" s="470"/>
      <c r="G1303" s="470"/>
      <c r="H1303" s="37"/>
      <c r="I1303" s="470"/>
    </row>
    <row r="1304" spans="1:9" x14ac:dyDescent="0.35">
      <c r="A1304" s="16" t="str">
        <f t="shared" si="20"/>
        <v/>
      </c>
      <c r="B1304" s="470"/>
      <c r="C1304" s="99"/>
      <c r="D1304" s="99"/>
      <c r="E1304" s="470"/>
      <c r="F1304" s="470"/>
      <c r="G1304" s="470"/>
      <c r="H1304" s="37"/>
      <c r="I1304" s="470"/>
    </row>
    <row r="1305" spans="1:9" x14ac:dyDescent="0.35">
      <c r="A1305" s="16" t="str">
        <f t="shared" si="20"/>
        <v/>
      </c>
      <c r="B1305" s="470"/>
      <c r="C1305" s="99"/>
      <c r="D1305" s="99"/>
      <c r="E1305" s="470"/>
      <c r="F1305" s="470"/>
      <c r="G1305" s="470"/>
      <c r="H1305" s="37"/>
      <c r="I1305" s="470"/>
    </row>
    <row r="1306" spans="1:9" x14ac:dyDescent="0.35">
      <c r="A1306" s="16" t="str">
        <f t="shared" si="20"/>
        <v/>
      </c>
      <c r="B1306" s="470"/>
      <c r="C1306" s="99"/>
      <c r="D1306" s="99"/>
      <c r="E1306" s="470"/>
      <c r="F1306" s="470"/>
      <c r="G1306" s="470"/>
      <c r="H1306" s="37"/>
      <c r="I1306" s="470"/>
    </row>
    <row r="1307" spans="1:9" x14ac:dyDescent="0.35">
      <c r="A1307" s="16" t="str">
        <f t="shared" si="20"/>
        <v/>
      </c>
      <c r="B1307" s="470"/>
      <c r="C1307" s="99"/>
      <c r="D1307" s="99"/>
      <c r="E1307" s="470"/>
      <c r="F1307" s="470"/>
      <c r="G1307" s="470"/>
      <c r="H1307" s="37"/>
      <c r="I1307" s="470"/>
    </row>
    <row r="1308" spans="1:9" x14ac:dyDescent="0.35">
      <c r="A1308" s="16" t="str">
        <f t="shared" si="20"/>
        <v/>
      </c>
      <c r="B1308" s="470"/>
      <c r="C1308" s="99"/>
      <c r="D1308" s="99"/>
      <c r="E1308" s="470"/>
      <c r="F1308" s="470"/>
      <c r="G1308" s="470"/>
      <c r="H1308" s="37"/>
      <c r="I1308" s="470"/>
    </row>
    <row r="1309" spans="1:9" x14ac:dyDescent="0.35">
      <c r="A1309" s="16" t="str">
        <f t="shared" si="20"/>
        <v/>
      </c>
      <c r="B1309" s="470"/>
      <c r="C1309" s="99"/>
      <c r="D1309" s="99"/>
      <c r="E1309" s="470"/>
      <c r="F1309" s="470"/>
      <c r="G1309" s="470"/>
      <c r="H1309" s="37"/>
      <c r="I1309" s="470"/>
    </row>
    <row r="1310" spans="1:9" x14ac:dyDescent="0.35">
      <c r="A1310" s="16" t="str">
        <f t="shared" si="20"/>
        <v/>
      </c>
      <c r="B1310" s="470"/>
      <c r="C1310" s="99"/>
      <c r="D1310" s="99"/>
      <c r="E1310" s="470"/>
      <c r="F1310" s="470"/>
      <c r="G1310" s="470"/>
      <c r="H1310" s="37"/>
      <c r="I1310" s="470"/>
    </row>
    <row r="1311" spans="1:9" x14ac:dyDescent="0.35">
      <c r="A1311" s="16" t="str">
        <f t="shared" si="20"/>
        <v/>
      </c>
      <c r="B1311" s="470"/>
      <c r="C1311" s="99"/>
      <c r="D1311" s="99"/>
      <c r="E1311" s="470"/>
      <c r="F1311" s="470"/>
      <c r="G1311" s="470"/>
      <c r="H1311" s="37"/>
      <c r="I1311" s="470"/>
    </row>
    <row r="1312" spans="1:9" x14ac:dyDescent="0.35">
      <c r="A1312" s="16" t="str">
        <f t="shared" si="20"/>
        <v/>
      </c>
      <c r="B1312" s="470"/>
      <c r="C1312" s="99"/>
      <c r="D1312" s="99"/>
      <c r="E1312" s="470"/>
      <c r="F1312" s="470"/>
      <c r="G1312" s="470"/>
      <c r="H1312" s="37"/>
      <c r="I1312" s="470"/>
    </row>
    <row r="1313" spans="1:9" x14ac:dyDescent="0.35">
      <c r="A1313" s="16" t="str">
        <f t="shared" si="20"/>
        <v/>
      </c>
      <c r="B1313" s="470"/>
      <c r="C1313" s="99"/>
      <c r="D1313" s="99"/>
      <c r="E1313" s="470"/>
      <c r="F1313" s="470"/>
      <c r="G1313" s="470"/>
      <c r="H1313" s="37"/>
      <c r="I1313" s="470"/>
    </row>
    <row r="1314" spans="1:9" x14ac:dyDescent="0.35">
      <c r="A1314" s="16" t="str">
        <f t="shared" si="20"/>
        <v/>
      </c>
      <c r="B1314" s="470"/>
      <c r="C1314" s="99"/>
      <c r="D1314" s="99"/>
      <c r="E1314" s="470"/>
      <c r="F1314" s="470"/>
      <c r="G1314" s="470"/>
      <c r="H1314" s="37"/>
      <c r="I1314" s="470"/>
    </row>
    <row r="1315" spans="1:9" x14ac:dyDescent="0.35">
      <c r="A1315" s="16" t="str">
        <f t="shared" si="20"/>
        <v/>
      </c>
      <c r="B1315" s="470"/>
      <c r="C1315" s="99"/>
      <c r="D1315" s="99"/>
      <c r="E1315" s="470"/>
      <c r="F1315" s="470"/>
      <c r="G1315" s="470"/>
      <c r="H1315" s="37"/>
      <c r="I1315" s="470"/>
    </row>
    <row r="1316" spans="1:9" x14ac:dyDescent="0.35">
      <c r="A1316" s="16" t="str">
        <f t="shared" si="20"/>
        <v/>
      </c>
      <c r="B1316" s="470"/>
      <c r="C1316" s="99"/>
      <c r="D1316" s="99"/>
      <c r="E1316" s="470"/>
      <c r="F1316" s="470"/>
      <c r="G1316" s="470"/>
      <c r="H1316" s="37"/>
      <c r="I1316" s="470"/>
    </row>
    <row r="1317" spans="1:9" x14ac:dyDescent="0.35">
      <c r="A1317" s="16" t="str">
        <f t="shared" si="20"/>
        <v/>
      </c>
      <c r="B1317" s="470"/>
      <c r="C1317" s="99"/>
      <c r="D1317" s="99"/>
      <c r="E1317" s="470"/>
      <c r="F1317" s="470"/>
      <c r="G1317" s="470"/>
      <c r="H1317" s="37"/>
      <c r="I1317" s="470"/>
    </row>
    <row r="1318" spans="1:9" x14ac:dyDescent="0.35">
      <c r="A1318" s="16" t="str">
        <f t="shared" si="20"/>
        <v/>
      </c>
      <c r="B1318" s="470"/>
      <c r="C1318" s="99"/>
      <c r="D1318" s="99"/>
      <c r="E1318" s="470"/>
      <c r="F1318" s="470"/>
      <c r="G1318" s="470"/>
      <c r="H1318" s="37"/>
      <c r="I1318" s="470"/>
    </row>
    <row r="1319" spans="1:9" x14ac:dyDescent="0.35">
      <c r="A1319" s="16" t="str">
        <f t="shared" si="20"/>
        <v/>
      </c>
      <c r="B1319" s="470"/>
      <c r="C1319" s="99"/>
      <c r="D1319" s="99"/>
      <c r="E1319" s="470"/>
      <c r="F1319" s="470"/>
      <c r="G1319" s="470"/>
      <c r="H1319" s="37"/>
      <c r="I1319" s="470"/>
    </row>
    <row r="1320" spans="1:9" x14ac:dyDescent="0.35">
      <c r="A1320" s="16" t="str">
        <f t="shared" si="20"/>
        <v/>
      </c>
      <c r="B1320" s="470"/>
      <c r="C1320" s="99"/>
      <c r="D1320" s="99"/>
      <c r="E1320" s="470"/>
      <c r="F1320" s="470"/>
      <c r="G1320" s="470"/>
      <c r="H1320" s="37"/>
      <c r="I1320" s="470"/>
    </row>
    <row r="1321" spans="1:9" x14ac:dyDescent="0.35">
      <c r="A1321" s="16" t="str">
        <f t="shared" si="20"/>
        <v/>
      </c>
      <c r="B1321" s="470"/>
      <c r="C1321" s="99"/>
      <c r="D1321" s="99"/>
      <c r="E1321" s="470"/>
      <c r="F1321" s="470"/>
      <c r="G1321" s="470"/>
      <c r="H1321" s="37"/>
      <c r="I1321" s="470"/>
    </row>
    <row r="1322" spans="1:9" x14ac:dyDescent="0.35">
      <c r="A1322" s="16" t="str">
        <f t="shared" si="20"/>
        <v/>
      </c>
      <c r="B1322" s="470"/>
      <c r="C1322" s="99"/>
      <c r="D1322" s="99"/>
      <c r="E1322" s="470"/>
      <c r="F1322" s="470"/>
      <c r="G1322" s="470"/>
      <c r="H1322" s="37"/>
      <c r="I1322" s="470"/>
    </row>
    <row r="1323" spans="1:9" x14ac:dyDescent="0.35">
      <c r="A1323" s="16" t="str">
        <f t="shared" si="20"/>
        <v/>
      </c>
      <c r="B1323" s="470"/>
      <c r="C1323" s="99"/>
      <c r="D1323" s="99"/>
      <c r="E1323" s="470"/>
      <c r="F1323" s="470"/>
      <c r="G1323" s="470"/>
      <c r="H1323" s="37"/>
      <c r="I1323" s="470"/>
    </row>
    <row r="1324" spans="1:9" x14ac:dyDescent="0.35">
      <c r="A1324" s="16" t="str">
        <f t="shared" si="20"/>
        <v/>
      </c>
      <c r="B1324" s="470"/>
      <c r="C1324" s="99"/>
      <c r="D1324" s="99"/>
      <c r="E1324" s="470"/>
      <c r="F1324" s="470"/>
      <c r="G1324" s="470"/>
      <c r="H1324" s="37"/>
      <c r="I1324" s="470"/>
    </row>
    <row r="1325" spans="1:9" x14ac:dyDescent="0.35">
      <c r="A1325" s="16" t="str">
        <f t="shared" si="20"/>
        <v/>
      </c>
      <c r="B1325" s="470"/>
      <c r="C1325" s="99"/>
      <c r="D1325" s="99"/>
      <c r="E1325" s="470"/>
      <c r="F1325" s="470"/>
      <c r="G1325" s="470"/>
      <c r="H1325" s="37"/>
      <c r="I1325" s="470"/>
    </row>
    <row r="1326" spans="1:9" x14ac:dyDescent="0.35">
      <c r="A1326" s="16" t="str">
        <f t="shared" si="20"/>
        <v/>
      </c>
      <c r="B1326" s="470"/>
      <c r="C1326" s="99"/>
      <c r="D1326" s="99"/>
      <c r="E1326" s="470"/>
      <c r="F1326" s="470"/>
      <c r="G1326" s="470"/>
      <c r="H1326" s="37"/>
      <c r="I1326" s="470"/>
    </row>
    <row r="1327" spans="1:9" x14ac:dyDescent="0.35">
      <c r="A1327" s="16" t="str">
        <f t="shared" si="20"/>
        <v/>
      </c>
      <c r="B1327" s="470"/>
      <c r="C1327" s="99"/>
      <c r="D1327" s="99"/>
      <c r="E1327" s="470"/>
      <c r="F1327" s="470"/>
      <c r="G1327" s="470"/>
      <c r="H1327" s="37"/>
      <c r="I1327" s="470"/>
    </row>
    <row r="1328" spans="1:9" x14ac:dyDescent="0.35">
      <c r="A1328" s="16" t="str">
        <f t="shared" si="20"/>
        <v/>
      </c>
      <c r="B1328" s="470"/>
      <c r="C1328" s="99"/>
      <c r="D1328" s="99"/>
      <c r="E1328" s="470"/>
      <c r="F1328" s="470"/>
      <c r="G1328" s="470"/>
      <c r="H1328" s="37"/>
      <c r="I1328" s="470"/>
    </row>
    <row r="1329" spans="1:9" x14ac:dyDescent="0.35">
      <c r="A1329" s="16" t="str">
        <f t="shared" si="20"/>
        <v/>
      </c>
      <c r="B1329" s="470"/>
      <c r="C1329" s="99"/>
      <c r="D1329" s="99"/>
      <c r="E1329" s="470"/>
      <c r="F1329" s="470"/>
      <c r="G1329" s="470"/>
      <c r="H1329" s="37"/>
      <c r="I1329" s="470"/>
    </row>
    <row r="1330" spans="1:9" x14ac:dyDescent="0.35">
      <c r="A1330" s="16" t="str">
        <f t="shared" si="20"/>
        <v/>
      </c>
      <c r="B1330" s="470"/>
      <c r="C1330" s="99"/>
      <c r="D1330" s="99"/>
      <c r="E1330" s="470"/>
      <c r="F1330" s="470"/>
      <c r="G1330" s="470"/>
      <c r="H1330" s="37"/>
      <c r="I1330" s="470"/>
    </row>
    <row r="1331" spans="1:9" x14ac:dyDescent="0.35">
      <c r="A1331" s="16" t="str">
        <f t="shared" si="20"/>
        <v/>
      </c>
      <c r="B1331" s="470"/>
      <c r="C1331" s="99"/>
      <c r="D1331" s="99"/>
      <c r="E1331" s="470"/>
      <c r="F1331" s="470"/>
      <c r="G1331" s="470"/>
      <c r="H1331" s="37"/>
      <c r="I1331" s="470"/>
    </row>
    <row r="1332" spans="1:9" x14ac:dyDescent="0.35">
      <c r="A1332" s="16" t="str">
        <f t="shared" si="20"/>
        <v/>
      </c>
      <c r="B1332" s="470"/>
      <c r="C1332" s="99"/>
      <c r="D1332" s="99"/>
      <c r="E1332" s="470"/>
      <c r="F1332" s="470"/>
      <c r="G1332" s="470"/>
      <c r="H1332" s="37"/>
      <c r="I1332" s="470"/>
    </row>
    <row r="1333" spans="1:9" x14ac:dyDescent="0.35">
      <c r="A1333" s="16" t="str">
        <f t="shared" si="20"/>
        <v/>
      </c>
      <c r="B1333" s="470"/>
      <c r="C1333" s="99"/>
      <c r="D1333" s="99"/>
      <c r="E1333" s="470"/>
      <c r="F1333" s="470"/>
      <c r="G1333" s="470"/>
      <c r="H1333" s="37"/>
      <c r="I1333" s="470"/>
    </row>
    <row r="1334" spans="1:9" x14ac:dyDescent="0.35">
      <c r="A1334" s="16" t="str">
        <f t="shared" si="20"/>
        <v/>
      </c>
      <c r="B1334" s="470"/>
      <c r="C1334" s="99"/>
      <c r="D1334" s="99"/>
      <c r="E1334" s="470"/>
      <c r="F1334" s="470"/>
      <c r="G1334" s="470"/>
      <c r="H1334" s="37"/>
      <c r="I1334" s="470"/>
    </row>
    <row r="1335" spans="1:9" x14ac:dyDescent="0.35">
      <c r="A1335" s="16" t="str">
        <f t="shared" si="20"/>
        <v/>
      </c>
      <c r="B1335" s="470"/>
      <c r="C1335" s="99"/>
      <c r="D1335" s="99"/>
      <c r="E1335" s="470"/>
      <c r="F1335" s="470"/>
      <c r="G1335" s="470"/>
      <c r="H1335" s="37"/>
      <c r="I1335" s="470"/>
    </row>
    <row r="1336" spans="1:9" x14ac:dyDescent="0.35">
      <c r="A1336" s="16" t="str">
        <f t="shared" si="20"/>
        <v/>
      </c>
      <c r="B1336" s="470"/>
      <c r="C1336" s="99"/>
      <c r="D1336" s="99"/>
      <c r="E1336" s="470"/>
      <c r="F1336" s="470"/>
      <c r="G1336" s="470"/>
      <c r="H1336" s="37"/>
      <c r="I1336" s="470"/>
    </row>
    <row r="1337" spans="1:9" x14ac:dyDescent="0.35">
      <c r="A1337" s="16" t="str">
        <f t="shared" si="20"/>
        <v/>
      </c>
      <c r="B1337" s="470"/>
      <c r="C1337" s="99"/>
      <c r="D1337" s="99"/>
      <c r="E1337" s="470"/>
      <c r="F1337" s="470"/>
      <c r="G1337" s="470"/>
      <c r="H1337" s="37"/>
      <c r="I1337" s="470"/>
    </row>
    <row r="1338" spans="1:9" x14ac:dyDescent="0.35">
      <c r="A1338" s="16" t="str">
        <f t="shared" si="20"/>
        <v/>
      </c>
      <c r="B1338" s="470"/>
      <c r="C1338" s="99"/>
      <c r="D1338" s="99"/>
      <c r="E1338" s="470"/>
      <c r="F1338" s="470"/>
      <c r="G1338" s="470"/>
      <c r="H1338" s="37"/>
      <c r="I1338" s="470"/>
    </row>
    <row r="1339" spans="1:9" x14ac:dyDescent="0.35">
      <c r="A1339" s="16" t="str">
        <f t="shared" si="20"/>
        <v/>
      </c>
      <c r="B1339" s="470"/>
      <c r="C1339" s="99"/>
      <c r="D1339" s="99"/>
      <c r="E1339" s="470"/>
      <c r="F1339" s="470"/>
      <c r="G1339" s="470"/>
      <c r="H1339" s="37"/>
      <c r="I1339" s="470"/>
    </row>
    <row r="1340" spans="1:9" x14ac:dyDescent="0.35">
      <c r="A1340" s="16" t="str">
        <f t="shared" si="20"/>
        <v/>
      </c>
      <c r="B1340" s="470"/>
      <c r="C1340" s="99"/>
      <c r="D1340" s="99"/>
      <c r="E1340" s="470"/>
      <c r="F1340" s="470"/>
      <c r="G1340" s="470"/>
      <c r="H1340" s="37"/>
      <c r="I1340" s="470"/>
    </row>
    <row r="1341" spans="1:9" x14ac:dyDescent="0.35">
      <c r="A1341" s="16" t="str">
        <f t="shared" si="20"/>
        <v/>
      </c>
      <c r="B1341" s="470"/>
      <c r="C1341" s="99"/>
      <c r="D1341" s="99"/>
      <c r="E1341" s="470"/>
      <c r="F1341" s="470"/>
      <c r="G1341" s="470"/>
      <c r="H1341" s="37"/>
      <c r="I1341" s="470"/>
    </row>
    <row r="1342" spans="1:9" x14ac:dyDescent="0.35">
      <c r="A1342" s="16" t="str">
        <f t="shared" si="20"/>
        <v/>
      </c>
      <c r="B1342" s="470"/>
      <c r="C1342" s="99"/>
      <c r="D1342" s="99"/>
      <c r="E1342" s="470"/>
      <c r="F1342" s="470"/>
      <c r="G1342" s="470"/>
      <c r="H1342" s="37"/>
      <c r="I1342" s="470"/>
    </row>
    <row r="1343" spans="1:9" x14ac:dyDescent="0.35">
      <c r="A1343" s="16" t="str">
        <f t="shared" si="20"/>
        <v/>
      </c>
      <c r="B1343" s="470"/>
      <c r="C1343" s="99"/>
      <c r="D1343" s="99"/>
      <c r="E1343" s="470"/>
      <c r="F1343" s="470"/>
      <c r="G1343" s="470"/>
      <c r="H1343" s="37"/>
      <c r="I1343" s="470"/>
    </row>
    <row r="1344" spans="1:9" x14ac:dyDescent="0.35">
      <c r="A1344" s="16" t="str">
        <f t="shared" si="20"/>
        <v/>
      </c>
      <c r="B1344" s="470"/>
      <c r="C1344" s="99"/>
      <c r="D1344" s="99"/>
      <c r="E1344" s="470"/>
      <c r="F1344" s="470"/>
      <c r="G1344" s="470"/>
      <c r="H1344" s="37"/>
      <c r="I1344" s="470"/>
    </row>
    <row r="1345" spans="1:9" x14ac:dyDescent="0.35">
      <c r="A1345" s="16" t="str">
        <f t="shared" si="20"/>
        <v/>
      </c>
      <c r="B1345" s="470"/>
      <c r="C1345" s="99"/>
      <c r="D1345" s="99"/>
      <c r="E1345" s="470"/>
      <c r="F1345" s="470"/>
      <c r="G1345" s="470"/>
      <c r="H1345" s="37"/>
      <c r="I1345" s="470"/>
    </row>
    <row r="1346" spans="1:9" x14ac:dyDescent="0.35">
      <c r="A1346" s="16" t="str">
        <f t="shared" si="20"/>
        <v/>
      </c>
      <c r="B1346" s="470"/>
      <c r="C1346" s="99"/>
      <c r="D1346" s="99"/>
      <c r="E1346" s="470"/>
      <c r="F1346" s="470"/>
      <c r="G1346" s="470"/>
      <c r="H1346" s="37"/>
      <c r="I1346" s="470"/>
    </row>
    <row r="1347" spans="1:9" x14ac:dyDescent="0.35">
      <c r="A1347" s="16" t="str">
        <f t="shared" si="20"/>
        <v/>
      </c>
      <c r="B1347" s="470"/>
      <c r="C1347" s="99"/>
      <c r="D1347" s="99"/>
      <c r="E1347" s="470"/>
      <c r="F1347" s="470"/>
      <c r="G1347" s="470"/>
      <c r="H1347" s="37"/>
      <c r="I1347" s="470"/>
    </row>
    <row r="1348" spans="1:9" x14ac:dyDescent="0.35">
      <c r="A1348" s="16" t="str">
        <f t="shared" si="20"/>
        <v/>
      </c>
      <c r="B1348" s="470"/>
      <c r="C1348" s="99"/>
      <c r="D1348" s="99"/>
      <c r="E1348" s="470"/>
      <c r="F1348" s="470"/>
      <c r="G1348" s="470"/>
      <c r="H1348" s="37"/>
      <c r="I1348" s="470"/>
    </row>
    <row r="1349" spans="1:9" x14ac:dyDescent="0.35">
      <c r="A1349" s="16" t="str">
        <f t="shared" si="20"/>
        <v/>
      </c>
      <c r="B1349" s="470"/>
      <c r="C1349" s="99"/>
      <c r="D1349" s="99"/>
      <c r="E1349" s="470"/>
      <c r="F1349" s="470"/>
      <c r="G1349" s="470"/>
      <c r="H1349" s="37"/>
      <c r="I1349" s="470"/>
    </row>
    <row r="1350" spans="1:9" x14ac:dyDescent="0.35">
      <c r="A1350" s="16" t="str">
        <f t="shared" si="20"/>
        <v/>
      </c>
      <c r="B1350" s="470"/>
      <c r="C1350" s="99"/>
      <c r="D1350" s="99"/>
      <c r="E1350" s="470"/>
      <c r="F1350" s="470"/>
      <c r="G1350" s="470"/>
      <c r="H1350" s="37"/>
      <c r="I1350" s="470"/>
    </row>
    <row r="1351" spans="1:9" x14ac:dyDescent="0.35">
      <c r="A1351" s="16" t="str">
        <f t="shared" si="20"/>
        <v/>
      </c>
      <c r="B1351" s="470"/>
      <c r="C1351" s="99"/>
      <c r="D1351" s="99"/>
      <c r="E1351" s="470"/>
      <c r="F1351" s="470"/>
      <c r="G1351" s="470"/>
      <c r="H1351" s="37"/>
      <c r="I1351" s="470"/>
    </row>
    <row r="1352" spans="1:9" x14ac:dyDescent="0.35">
      <c r="A1352" s="16" t="str">
        <f t="shared" si="20"/>
        <v/>
      </c>
      <c r="B1352" s="470"/>
      <c r="C1352" s="99"/>
      <c r="D1352" s="99"/>
      <c r="E1352" s="470"/>
      <c r="F1352" s="470"/>
      <c r="G1352" s="470"/>
      <c r="H1352" s="37"/>
      <c r="I1352" s="470"/>
    </row>
    <row r="1353" spans="1:9" x14ac:dyDescent="0.35">
      <c r="A1353" s="16" t="str">
        <f t="shared" si="20"/>
        <v/>
      </c>
      <c r="B1353" s="470"/>
      <c r="C1353" s="99"/>
      <c r="D1353" s="99"/>
      <c r="E1353" s="470"/>
      <c r="F1353" s="470"/>
      <c r="G1353" s="470"/>
      <c r="H1353" s="37"/>
      <c r="I1353" s="470"/>
    </row>
    <row r="1354" spans="1:9" x14ac:dyDescent="0.35">
      <c r="A1354" s="16" t="str">
        <f t="shared" si="20"/>
        <v/>
      </c>
      <c r="B1354" s="470"/>
      <c r="C1354" s="99"/>
      <c r="D1354" s="99"/>
      <c r="E1354" s="470"/>
      <c r="F1354" s="470"/>
      <c r="G1354" s="470"/>
      <c r="H1354" s="37"/>
      <c r="I1354" s="470"/>
    </row>
    <row r="1355" spans="1:9" x14ac:dyDescent="0.35">
      <c r="A1355" s="16" t="str">
        <f t="shared" si="20"/>
        <v/>
      </c>
      <c r="B1355" s="470"/>
      <c r="C1355" s="99"/>
      <c r="D1355" s="99"/>
      <c r="E1355" s="470"/>
      <c r="F1355" s="470"/>
      <c r="G1355" s="470"/>
      <c r="H1355" s="37"/>
      <c r="I1355" s="470"/>
    </row>
    <row r="1356" spans="1:9" x14ac:dyDescent="0.35">
      <c r="A1356" s="16" t="str">
        <f t="shared" ref="A1356:A1419" si="21">B1356&amp;C1356&amp;D1356</f>
        <v/>
      </c>
      <c r="B1356" s="470"/>
      <c r="C1356" s="99"/>
      <c r="D1356" s="99"/>
      <c r="E1356" s="470"/>
      <c r="F1356" s="470"/>
      <c r="G1356" s="470"/>
      <c r="H1356" s="37"/>
      <c r="I1356" s="470"/>
    </row>
    <row r="1357" spans="1:9" x14ac:dyDescent="0.35">
      <c r="A1357" s="16" t="str">
        <f t="shared" si="21"/>
        <v/>
      </c>
      <c r="B1357" s="470"/>
      <c r="C1357" s="99"/>
      <c r="D1357" s="99"/>
      <c r="E1357" s="470"/>
      <c r="F1357" s="470"/>
      <c r="G1357" s="470"/>
      <c r="H1357" s="37"/>
      <c r="I1357" s="470"/>
    </row>
    <row r="1358" spans="1:9" x14ac:dyDescent="0.35">
      <c r="A1358" s="16" t="str">
        <f t="shared" si="21"/>
        <v/>
      </c>
      <c r="B1358" s="470"/>
      <c r="C1358" s="99"/>
      <c r="D1358" s="99"/>
      <c r="E1358" s="470"/>
      <c r="F1358" s="470"/>
      <c r="G1358" s="470"/>
      <c r="H1358" s="37"/>
      <c r="I1358" s="470"/>
    </row>
    <row r="1359" spans="1:9" x14ac:dyDescent="0.35">
      <c r="A1359" s="16" t="str">
        <f t="shared" si="21"/>
        <v/>
      </c>
      <c r="B1359" s="470"/>
      <c r="C1359" s="99"/>
      <c r="D1359" s="99"/>
      <c r="E1359" s="470"/>
      <c r="F1359" s="470"/>
      <c r="G1359" s="470"/>
      <c r="H1359" s="37"/>
      <c r="I1359" s="470"/>
    </row>
    <row r="1360" spans="1:9" x14ac:dyDescent="0.35">
      <c r="A1360" s="16" t="str">
        <f t="shared" si="21"/>
        <v/>
      </c>
      <c r="B1360" s="470"/>
      <c r="C1360" s="99"/>
      <c r="D1360" s="99"/>
      <c r="E1360" s="470"/>
      <c r="F1360" s="470"/>
      <c r="G1360" s="470"/>
      <c r="H1360" s="37"/>
      <c r="I1360" s="470"/>
    </row>
    <row r="1361" spans="1:9" x14ac:dyDescent="0.35">
      <c r="A1361" s="16" t="str">
        <f t="shared" si="21"/>
        <v/>
      </c>
      <c r="B1361" s="470"/>
      <c r="C1361" s="99"/>
      <c r="D1361" s="99"/>
      <c r="E1361" s="470"/>
      <c r="F1361" s="470"/>
      <c r="G1361" s="470"/>
      <c r="H1361" s="37"/>
      <c r="I1361" s="470"/>
    </row>
    <row r="1362" spans="1:9" x14ac:dyDescent="0.35">
      <c r="A1362" s="16" t="str">
        <f t="shared" si="21"/>
        <v/>
      </c>
      <c r="B1362" s="470"/>
      <c r="C1362" s="99"/>
      <c r="D1362" s="99"/>
      <c r="E1362" s="470"/>
      <c r="F1362" s="470"/>
      <c r="G1362" s="470"/>
      <c r="H1362" s="37"/>
      <c r="I1362" s="470"/>
    </row>
    <row r="1363" spans="1:9" x14ac:dyDescent="0.35">
      <c r="A1363" s="16" t="str">
        <f t="shared" si="21"/>
        <v/>
      </c>
      <c r="B1363" s="470"/>
      <c r="C1363" s="99"/>
      <c r="D1363" s="99"/>
      <c r="E1363" s="470"/>
      <c r="F1363" s="470"/>
      <c r="G1363" s="470"/>
      <c r="H1363" s="37"/>
      <c r="I1363" s="470"/>
    </row>
    <row r="1364" spans="1:9" x14ac:dyDescent="0.35">
      <c r="A1364" s="16" t="str">
        <f t="shared" si="21"/>
        <v/>
      </c>
      <c r="B1364" s="470"/>
      <c r="C1364" s="99"/>
      <c r="D1364" s="99"/>
      <c r="E1364" s="470"/>
      <c r="F1364" s="470"/>
      <c r="G1364" s="470"/>
      <c r="H1364" s="37"/>
      <c r="I1364" s="470"/>
    </row>
    <row r="1365" spans="1:9" x14ac:dyDescent="0.35">
      <c r="A1365" s="16" t="str">
        <f t="shared" si="21"/>
        <v/>
      </c>
      <c r="B1365" s="470"/>
      <c r="C1365" s="99"/>
      <c r="D1365" s="99"/>
      <c r="E1365" s="470"/>
      <c r="F1365" s="470"/>
      <c r="G1365" s="470"/>
      <c r="H1365" s="37"/>
      <c r="I1365" s="470"/>
    </row>
    <row r="1366" spans="1:9" x14ac:dyDescent="0.35">
      <c r="A1366" s="16" t="str">
        <f t="shared" si="21"/>
        <v/>
      </c>
      <c r="B1366" s="470"/>
      <c r="C1366" s="99"/>
      <c r="D1366" s="99"/>
      <c r="E1366" s="470"/>
      <c r="F1366" s="470"/>
      <c r="G1366" s="470"/>
      <c r="H1366" s="37"/>
      <c r="I1366" s="470"/>
    </row>
    <row r="1367" spans="1:9" x14ac:dyDescent="0.35">
      <c r="A1367" s="16" t="str">
        <f t="shared" si="21"/>
        <v/>
      </c>
      <c r="B1367" s="470"/>
      <c r="C1367" s="99"/>
      <c r="D1367" s="99"/>
      <c r="E1367" s="470"/>
      <c r="F1367" s="470"/>
      <c r="G1367" s="470"/>
      <c r="H1367" s="37"/>
      <c r="I1367" s="470"/>
    </row>
    <row r="1368" spans="1:9" x14ac:dyDescent="0.35">
      <c r="A1368" s="16" t="str">
        <f t="shared" si="21"/>
        <v/>
      </c>
      <c r="B1368" s="470"/>
      <c r="C1368" s="99"/>
      <c r="D1368" s="99"/>
      <c r="E1368" s="470"/>
      <c r="F1368" s="470"/>
      <c r="G1368" s="470"/>
      <c r="H1368" s="37"/>
      <c r="I1368" s="470"/>
    </row>
    <row r="1369" spans="1:9" x14ac:dyDescent="0.35">
      <c r="A1369" s="16" t="str">
        <f t="shared" si="21"/>
        <v/>
      </c>
      <c r="B1369" s="470"/>
      <c r="C1369" s="99"/>
      <c r="D1369" s="99"/>
      <c r="E1369" s="470"/>
      <c r="F1369" s="470"/>
      <c r="G1369" s="470"/>
      <c r="H1369" s="37"/>
      <c r="I1369" s="470"/>
    </row>
    <row r="1370" spans="1:9" x14ac:dyDescent="0.35">
      <c r="A1370" s="16" t="str">
        <f t="shared" si="21"/>
        <v/>
      </c>
      <c r="B1370" s="470"/>
      <c r="C1370" s="99"/>
      <c r="D1370" s="99"/>
      <c r="E1370" s="470"/>
      <c r="F1370" s="470"/>
      <c r="G1370" s="470"/>
      <c r="H1370" s="37"/>
      <c r="I1370" s="470"/>
    </row>
    <row r="1371" spans="1:9" x14ac:dyDescent="0.35">
      <c r="A1371" s="16" t="str">
        <f t="shared" si="21"/>
        <v/>
      </c>
      <c r="B1371" s="470"/>
      <c r="C1371" s="99"/>
      <c r="D1371" s="99"/>
      <c r="E1371" s="470"/>
      <c r="F1371" s="470"/>
      <c r="G1371" s="470"/>
      <c r="H1371" s="37"/>
      <c r="I1371" s="470"/>
    </row>
    <row r="1372" spans="1:9" x14ac:dyDescent="0.35">
      <c r="A1372" s="16" t="str">
        <f t="shared" si="21"/>
        <v/>
      </c>
      <c r="B1372" s="470"/>
      <c r="C1372" s="99"/>
      <c r="D1372" s="99"/>
      <c r="E1372" s="470"/>
      <c r="F1372" s="470"/>
      <c r="G1372" s="470"/>
      <c r="H1372" s="37"/>
      <c r="I1372" s="470"/>
    </row>
    <row r="1373" spans="1:9" x14ac:dyDescent="0.35">
      <c r="A1373" s="16" t="str">
        <f t="shared" si="21"/>
        <v/>
      </c>
      <c r="B1373" s="470"/>
      <c r="C1373" s="99"/>
      <c r="D1373" s="99"/>
      <c r="E1373" s="470"/>
      <c r="F1373" s="470"/>
      <c r="G1373" s="470"/>
      <c r="H1373" s="37"/>
      <c r="I1373" s="470"/>
    </row>
    <row r="1374" spans="1:9" x14ac:dyDescent="0.35">
      <c r="A1374" s="16" t="str">
        <f t="shared" si="21"/>
        <v/>
      </c>
      <c r="B1374" s="470"/>
      <c r="C1374" s="99"/>
      <c r="D1374" s="99"/>
      <c r="E1374" s="470"/>
      <c r="F1374" s="470"/>
      <c r="G1374" s="470"/>
      <c r="H1374" s="37"/>
      <c r="I1374" s="470"/>
    </row>
    <row r="1375" spans="1:9" x14ac:dyDescent="0.35">
      <c r="A1375" s="16" t="str">
        <f t="shared" si="21"/>
        <v/>
      </c>
      <c r="B1375" s="470"/>
      <c r="C1375" s="99"/>
      <c r="D1375" s="99"/>
      <c r="E1375" s="470"/>
      <c r="F1375" s="470"/>
      <c r="G1375" s="470"/>
      <c r="H1375" s="37"/>
      <c r="I1375" s="470"/>
    </row>
    <row r="1376" spans="1:9" x14ac:dyDescent="0.35">
      <c r="A1376" s="16" t="str">
        <f t="shared" si="21"/>
        <v/>
      </c>
      <c r="B1376" s="470"/>
      <c r="C1376" s="99"/>
      <c r="D1376" s="99"/>
      <c r="E1376" s="470"/>
      <c r="F1376" s="470"/>
      <c r="G1376" s="470"/>
      <c r="H1376" s="37"/>
      <c r="I1376" s="470"/>
    </row>
    <row r="1377" spans="1:9" x14ac:dyDescent="0.35">
      <c r="A1377" s="16" t="str">
        <f t="shared" si="21"/>
        <v/>
      </c>
      <c r="B1377" s="470"/>
      <c r="C1377" s="99"/>
      <c r="D1377" s="99"/>
      <c r="E1377" s="470"/>
      <c r="F1377" s="470"/>
      <c r="G1377" s="470"/>
      <c r="H1377" s="37"/>
      <c r="I1377" s="470"/>
    </row>
    <row r="1378" spans="1:9" x14ac:dyDescent="0.35">
      <c r="A1378" s="16" t="str">
        <f t="shared" si="21"/>
        <v/>
      </c>
      <c r="B1378" s="470"/>
      <c r="C1378" s="99"/>
      <c r="D1378" s="99"/>
      <c r="E1378" s="470"/>
      <c r="F1378" s="470"/>
      <c r="G1378" s="470"/>
      <c r="H1378" s="37"/>
      <c r="I1378" s="470"/>
    </row>
    <row r="1379" spans="1:9" x14ac:dyDescent="0.35">
      <c r="A1379" s="16" t="str">
        <f t="shared" si="21"/>
        <v/>
      </c>
      <c r="B1379" s="470"/>
      <c r="C1379" s="99"/>
      <c r="D1379" s="99"/>
      <c r="E1379" s="470"/>
      <c r="F1379" s="470"/>
      <c r="G1379" s="470"/>
      <c r="H1379" s="37"/>
      <c r="I1379" s="470"/>
    </row>
    <row r="1380" spans="1:9" x14ac:dyDescent="0.35">
      <c r="A1380" s="16" t="str">
        <f t="shared" si="21"/>
        <v/>
      </c>
      <c r="B1380" s="470"/>
      <c r="C1380" s="99"/>
      <c r="D1380" s="99"/>
      <c r="E1380" s="470"/>
      <c r="F1380" s="470"/>
      <c r="G1380" s="470"/>
      <c r="H1380" s="37"/>
      <c r="I1380" s="470"/>
    </row>
    <row r="1381" spans="1:9" x14ac:dyDescent="0.35">
      <c r="A1381" s="16" t="str">
        <f t="shared" si="21"/>
        <v/>
      </c>
      <c r="B1381" s="470"/>
      <c r="C1381" s="99"/>
      <c r="D1381" s="99"/>
      <c r="E1381" s="470"/>
      <c r="F1381" s="470"/>
      <c r="G1381" s="470"/>
      <c r="H1381" s="37"/>
      <c r="I1381" s="470"/>
    </row>
    <row r="1382" spans="1:9" x14ac:dyDescent="0.35">
      <c r="A1382" s="16" t="str">
        <f t="shared" si="21"/>
        <v/>
      </c>
      <c r="B1382" s="470"/>
      <c r="C1382" s="99"/>
      <c r="D1382" s="99"/>
      <c r="E1382" s="470"/>
      <c r="F1382" s="470"/>
      <c r="G1382" s="470"/>
      <c r="H1382" s="37"/>
      <c r="I1382" s="470"/>
    </row>
    <row r="1383" spans="1:9" x14ac:dyDescent="0.35">
      <c r="A1383" s="16" t="str">
        <f t="shared" si="21"/>
        <v/>
      </c>
      <c r="B1383" s="470"/>
      <c r="C1383" s="99"/>
      <c r="D1383" s="99"/>
      <c r="E1383" s="470"/>
      <c r="F1383" s="470"/>
      <c r="G1383" s="470"/>
      <c r="H1383" s="37"/>
      <c r="I1383" s="470"/>
    </row>
    <row r="1384" spans="1:9" x14ac:dyDescent="0.35">
      <c r="A1384" s="16" t="str">
        <f t="shared" si="21"/>
        <v/>
      </c>
      <c r="B1384" s="470"/>
      <c r="C1384" s="99"/>
      <c r="D1384" s="99"/>
      <c r="E1384" s="470"/>
      <c r="F1384" s="470"/>
      <c r="G1384" s="470"/>
      <c r="H1384" s="37"/>
      <c r="I1384" s="470"/>
    </row>
    <row r="1385" spans="1:9" x14ac:dyDescent="0.35">
      <c r="A1385" s="16" t="str">
        <f t="shared" si="21"/>
        <v/>
      </c>
      <c r="B1385" s="470"/>
      <c r="C1385" s="99"/>
      <c r="D1385" s="99"/>
      <c r="E1385" s="470"/>
      <c r="F1385" s="470"/>
      <c r="G1385" s="470"/>
      <c r="H1385" s="37"/>
      <c r="I1385" s="470"/>
    </row>
    <row r="1386" spans="1:9" x14ac:dyDescent="0.35">
      <c r="A1386" s="16" t="str">
        <f t="shared" si="21"/>
        <v/>
      </c>
      <c r="B1386" s="470"/>
      <c r="C1386" s="99"/>
      <c r="D1386" s="99"/>
      <c r="E1386" s="470"/>
      <c r="F1386" s="470"/>
      <c r="G1386" s="470"/>
      <c r="H1386" s="37"/>
      <c r="I1386" s="470"/>
    </row>
    <row r="1387" spans="1:9" x14ac:dyDescent="0.35">
      <c r="A1387" s="16" t="str">
        <f t="shared" si="21"/>
        <v/>
      </c>
      <c r="B1387" s="470"/>
      <c r="C1387" s="99"/>
      <c r="D1387" s="99"/>
      <c r="E1387" s="470"/>
      <c r="F1387" s="470"/>
      <c r="G1387" s="470"/>
      <c r="H1387" s="37"/>
      <c r="I1387" s="470"/>
    </row>
    <row r="1388" spans="1:9" x14ac:dyDescent="0.35">
      <c r="A1388" s="16" t="str">
        <f t="shared" si="21"/>
        <v/>
      </c>
      <c r="B1388" s="470"/>
      <c r="C1388" s="99"/>
      <c r="D1388" s="99"/>
      <c r="E1388" s="470"/>
      <c r="F1388" s="470"/>
      <c r="G1388" s="470"/>
      <c r="H1388" s="37"/>
      <c r="I1388" s="470"/>
    </row>
    <row r="1389" spans="1:9" x14ac:dyDescent="0.35">
      <c r="A1389" s="16" t="str">
        <f t="shared" si="21"/>
        <v/>
      </c>
      <c r="B1389" s="470"/>
      <c r="C1389" s="99"/>
      <c r="D1389" s="99"/>
      <c r="E1389" s="470"/>
      <c r="F1389" s="470"/>
      <c r="G1389" s="470"/>
      <c r="H1389" s="37"/>
      <c r="I1389" s="470"/>
    </row>
    <row r="1390" spans="1:9" x14ac:dyDescent="0.35">
      <c r="A1390" s="16" t="str">
        <f t="shared" si="21"/>
        <v/>
      </c>
      <c r="B1390" s="470"/>
      <c r="C1390" s="99"/>
      <c r="D1390" s="99"/>
      <c r="E1390" s="470"/>
      <c r="F1390" s="470"/>
      <c r="G1390" s="470"/>
      <c r="H1390" s="37"/>
      <c r="I1390" s="470"/>
    </row>
    <row r="1391" spans="1:9" x14ac:dyDescent="0.35">
      <c r="A1391" s="16" t="str">
        <f t="shared" si="21"/>
        <v/>
      </c>
      <c r="B1391" s="470"/>
      <c r="C1391" s="99"/>
      <c r="D1391" s="99"/>
      <c r="E1391" s="470"/>
      <c r="F1391" s="470"/>
      <c r="G1391" s="470"/>
      <c r="H1391" s="37"/>
      <c r="I1391" s="470"/>
    </row>
    <row r="1392" spans="1:9" x14ac:dyDescent="0.35">
      <c r="A1392" s="16" t="str">
        <f t="shared" si="21"/>
        <v/>
      </c>
      <c r="B1392" s="470"/>
      <c r="C1392" s="99"/>
      <c r="D1392" s="99"/>
      <c r="E1392" s="470"/>
      <c r="F1392" s="470"/>
      <c r="G1392" s="470"/>
      <c r="H1392" s="37"/>
      <c r="I1392" s="470"/>
    </row>
    <row r="1393" spans="1:9" x14ac:dyDescent="0.35">
      <c r="A1393" s="16" t="str">
        <f t="shared" si="21"/>
        <v/>
      </c>
      <c r="B1393" s="470"/>
      <c r="C1393" s="99"/>
      <c r="D1393" s="99"/>
      <c r="E1393" s="470"/>
      <c r="F1393" s="470"/>
      <c r="G1393" s="470"/>
      <c r="H1393" s="37"/>
      <c r="I1393" s="470"/>
    </row>
    <row r="1394" spans="1:9" x14ac:dyDescent="0.35">
      <c r="A1394" s="16" t="str">
        <f t="shared" si="21"/>
        <v/>
      </c>
      <c r="B1394" s="470"/>
      <c r="C1394" s="99"/>
      <c r="D1394" s="99"/>
      <c r="E1394" s="470"/>
      <c r="F1394" s="470"/>
      <c r="G1394" s="470"/>
      <c r="H1394" s="37"/>
      <c r="I1394" s="470"/>
    </row>
    <row r="1395" spans="1:9" x14ac:dyDescent="0.35">
      <c r="A1395" s="16" t="str">
        <f t="shared" si="21"/>
        <v/>
      </c>
      <c r="B1395" s="470"/>
      <c r="C1395" s="99"/>
      <c r="D1395" s="99"/>
      <c r="E1395" s="470"/>
      <c r="F1395" s="470"/>
      <c r="G1395" s="470"/>
      <c r="H1395" s="37"/>
      <c r="I1395" s="470"/>
    </row>
    <row r="1396" spans="1:9" x14ac:dyDescent="0.35">
      <c r="A1396" s="16" t="str">
        <f t="shared" si="21"/>
        <v/>
      </c>
      <c r="B1396" s="470"/>
      <c r="C1396" s="99"/>
      <c r="D1396" s="99"/>
      <c r="E1396" s="470"/>
      <c r="F1396" s="470"/>
      <c r="G1396" s="470"/>
      <c r="H1396" s="37"/>
      <c r="I1396" s="470"/>
    </row>
    <row r="1397" spans="1:9" x14ac:dyDescent="0.35">
      <c r="A1397" s="16" t="str">
        <f t="shared" si="21"/>
        <v/>
      </c>
      <c r="B1397" s="470"/>
      <c r="C1397" s="99"/>
      <c r="D1397" s="99"/>
      <c r="E1397" s="470"/>
      <c r="F1397" s="470"/>
      <c r="G1397" s="470"/>
      <c r="H1397" s="37"/>
      <c r="I1397" s="470"/>
    </row>
    <row r="1398" spans="1:9" x14ac:dyDescent="0.35">
      <c r="A1398" s="16" t="str">
        <f t="shared" si="21"/>
        <v/>
      </c>
      <c r="B1398" s="470"/>
      <c r="C1398" s="99"/>
      <c r="D1398" s="99"/>
      <c r="E1398" s="470"/>
      <c r="F1398" s="470"/>
      <c r="G1398" s="470"/>
      <c r="H1398" s="37"/>
      <c r="I1398" s="470"/>
    </row>
    <row r="1399" spans="1:9" x14ac:dyDescent="0.35">
      <c r="A1399" s="16" t="str">
        <f t="shared" si="21"/>
        <v/>
      </c>
      <c r="B1399" s="470"/>
      <c r="C1399" s="99"/>
      <c r="D1399" s="99"/>
      <c r="E1399" s="470"/>
      <c r="F1399" s="470"/>
      <c r="G1399" s="470"/>
      <c r="H1399" s="37"/>
      <c r="I1399" s="470"/>
    </row>
    <row r="1400" spans="1:9" x14ac:dyDescent="0.35">
      <c r="A1400" s="16" t="str">
        <f t="shared" si="21"/>
        <v/>
      </c>
      <c r="B1400" s="470"/>
      <c r="C1400" s="99"/>
      <c r="D1400" s="99"/>
      <c r="E1400" s="470"/>
      <c r="F1400" s="470"/>
      <c r="G1400" s="470"/>
      <c r="H1400" s="37"/>
      <c r="I1400" s="470"/>
    </row>
    <row r="1401" spans="1:9" x14ac:dyDescent="0.35">
      <c r="A1401" s="16" t="str">
        <f t="shared" si="21"/>
        <v/>
      </c>
      <c r="B1401" s="470"/>
      <c r="C1401" s="99"/>
      <c r="D1401" s="99"/>
      <c r="E1401" s="470"/>
      <c r="F1401" s="470"/>
      <c r="G1401" s="470"/>
      <c r="H1401" s="37"/>
      <c r="I1401" s="470"/>
    </row>
    <row r="1402" spans="1:9" x14ac:dyDescent="0.35">
      <c r="A1402" s="16" t="str">
        <f t="shared" si="21"/>
        <v/>
      </c>
      <c r="B1402" s="470"/>
      <c r="C1402" s="99"/>
      <c r="D1402" s="99"/>
      <c r="E1402" s="470"/>
      <c r="F1402" s="470"/>
      <c r="G1402" s="470"/>
      <c r="H1402" s="37"/>
      <c r="I1402" s="470"/>
    </row>
    <row r="1403" spans="1:9" x14ac:dyDescent="0.35">
      <c r="A1403" s="16" t="str">
        <f t="shared" si="21"/>
        <v/>
      </c>
      <c r="B1403" s="470"/>
      <c r="C1403" s="99"/>
      <c r="D1403" s="99"/>
      <c r="E1403" s="470"/>
      <c r="F1403" s="470"/>
      <c r="G1403" s="470"/>
      <c r="H1403" s="37"/>
      <c r="I1403" s="470"/>
    </row>
    <row r="1404" spans="1:9" x14ac:dyDescent="0.35">
      <c r="A1404" s="16" t="str">
        <f t="shared" si="21"/>
        <v/>
      </c>
      <c r="B1404" s="470"/>
      <c r="C1404" s="99"/>
      <c r="D1404" s="99"/>
      <c r="E1404" s="470"/>
      <c r="F1404" s="470"/>
      <c r="G1404" s="470"/>
      <c r="H1404" s="37"/>
      <c r="I1404" s="470"/>
    </row>
    <row r="1405" spans="1:9" x14ac:dyDescent="0.35">
      <c r="A1405" s="16" t="str">
        <f t="shared" si="21"/>
        <v/>
      </c>
      <c r="B1405" s="470"/>
      <c r="C1405" s="99"/>
      <c r="D1405" s="99"/>
      <c r="E1405" s="470"/>
      <c r="F1405" s="470"/>
      <c r="G1405" s="470"/>
      <c r="H1405" s="37"/>
      <c r="I1405" s="470"/>
    </row>
    <row r="1406" spans="1:9" x14ac:dyDescent="0.35">
      <c r="A1406" s="16" t="str">
        <f t="shared" si="21"/>
        <v/>
      </c>
      <c r="B1406" s="470"/>
      <c r="C1406" s="99"/>
      <c r="D1406" s="99"/>
      <c r="E1406" s="470"/>
      <c r="F1406" s="470"/>
      <c r="G1406" s="470"/>
      <c r="H1406" s="37"/>
      <c r="I1406" s="470"/>
    </row>
    <row r="1407" spans="1:9" x14ac:dyDescent="0.35">
      <c r="A1407" s="16" t="str">
        <f t="shared" si="21"/>
        <v/>
      </c>
      <c r="B1407" s="470"/>
      <c r="C1407" s="99"/>
      <c r="D1407" s="99"/>
      <c r="E1407" s="470"/>
      <c r="F1407" s="470"/>
      <c r="G1407" s="470"/>
      <c r="H1407" s="37"/>
      <c r="I1407" s="470"/>
    </row>
    <row r="1408" spans="1:9" x14ac:dyDescent="0.35">
      <c r="A1408" s="16" t="str">
        <f t="shared" si="21"/>
        <v/>
      </c>
      <c r="B1408" s="470"/>
      <c r="C1408" s="99"/>
      <c r="D1408" s="99"/>
      <c r="E1408" s="470"/>
      <c r="F1408" s="470"/>
      <c r="G1408" s="470"/>
      <c r="H1408" s="37"/>
      <c r="I1408" s="470"/>
    </row>
    <row r="1409" spans="1:9" x14ac:dyDescent="0.35">
      <c r="A1409" s="16" t="str">
        <f t="shared" si="21"/>
        <v/>
      </c>
      <c r="B1409" s="470"/>
      <c r="C1409" s="99"/>
      <c r="D1409" s="99"/>
      <c r="E1409" s="470"/>
      <c r="F1409" s="470"/>
      <c r="G1409" s="470"/>
      <c r="H1409" s="37"/>
      <c r="I1409" s="470"/>
    </row>
    <row r="1410" spans="1:9" x14ac:dyDescent="0.35">
      <c r="A1410" s="16" t="str">
        <f t="shared" si="21"/>
        <v/>
      </c>
      <c r="B1410" s="470"/>
      <c r="C1410" s="99"/>
      <c r="D1410" s="99"/>
      <c r="E1410" s="470"/>
      <c r="F1410" s="470"/>
      <c r="G1410" s="470"/>
      <c r="H1410" s="37"/>
      <c r="I1410" s="470"/>
    </row>
    <row r="1411" spans="1:9" x14ac:dyDescent="0.35">
      <c r="A1411" s="16" t="str">
        <f t="shared" si="21"/>
        <v/>
      </c>
      <c r="B1411" s="470"/>
      <c r="C1411" s="99"/>
      <c r="D1411" s="99"/>
      <c r="E1411" s="470"/>
      <c r="F1411" s="470"/>
      <c r="G1411" s="470"/>
      <c r="H1411" s="37"/>
      <c r="I1411" s="470"/>
    </row>
    <row r="1412" spans="1:9" x14ac:dyDescent="0.35">
      <c r="A1412" s="16" t="str">
        <f t="shared" si="21"/>
        <v/>
      </c>
      <c r="B1412" s="470"/>
      <c r="C1412" s="99"/>
      <c r="D1412" s="99"/>
      <c r="E1412" s="470"/>
      <c r="F1412" s="470"/>
      <c r="G1412" s="470"/>
      <c r="H1412" s="37"/>
      <c r="I1412" s="470"/>
    </row>
    <row r="1413" spans="1:9" x14ac:dyDescent="0.35">
      <c r="A1413" s="16" t="str">
        <f t="shared" si="21"/>
        <v/>
      </c>
      <c r="B1413" s="470"/>
      <c r="C1413" s="99"/>
      <c r="D1413" s="99"/>
      <c r="E1413" s="470"/>
      <c r="F1413" s="470"/>
      <c r="G1413" s="470"/>
      <c r="H1413" s="37"/>
      <c r="I1413" s="470"/>
    </row>
    <row r="1414" spans="1:9" x14ac:dyDescent="0.35">
      <c r="A1414" s="16" t="str">
        <f t="shared" si="21"/>
        <v/>
      </c>
      <c r="B1414" s="470"/>
      <c r="C1414" s="99"/>
      <c r="D1414" s="99"/>
      <c r="E1414" s="470"/>
      <c r="F1414" s="470"/>
      <c r="G1414" s="470"/>
      <c r="H1414" s="37"/>
      <c r="I1414" s="470"/>
    </row>
    <row r="1415" spans="1:9" x14ac:dyDescent="0.35">
      <c r="A1415" s="16" t="str">
        <f t="shared" si="21"/>
        <v/>
      </c>
      <c r="B1415" s="470"/>
      <c r="C1415" s="99"/>
      <c r="D1415" s="99"/>
      <c r="E1415" s="470"/>
      <c r="F1415" s="470"/>
      <c r="G1415" s="470"/>
      <c r="H1415" s="37"/>
      <c r="I1415" s="470"/>
    </row>
    <row r="1416" spans="1:9" x14ac:dyDescent="0.35">
      <c r="A1416" s="16" t="str">
        <f t="shared" si="21"/>
        <v/>
      </c>
      <c r="B1416" s="470"/>
      <c r="C1416" s="99"/>
      <c r="D1416" s="99"/>
      <c r="E1416" s="470"/>
      <c r="F1416" s="470"/>
      <c r="G1416" s="470"/>
      <c r="H1416" s="37"/>
      <c r="I1416" s="470"/>
    </row>
    <row r="1417" spans="1:9" x14ac:dyDescent="0.35">
      <c r="A1417" s="16" t="str">
        <f t="shared" si="21"/>
        <v/>
      </c>
      <c r="B1417" s="470"/>
      <c r="C1417" s="99"/>
      <c r="D1417" s="99"/>
      <c r="E1417" s="470"/>
      <c r="F1417" s="470"/>
      <c r="G1417" s="470"/>
      <c r="H1417" s="37"/>
      <c r="I1417" s="470"/>
    </row>
    <row r="1418" spans="1:9" x14ac:dyDescent="0.35">
      <c r="A1418" s="16" t="str">
        <f t="shared" si="21"/>
        <v/>
      </c>
      <c r="B1418" s="470"/>
      <c r="C1418" s="99"/>
      <c r="D1418" s="99"/>
      <c r="E1418" s="470"/>
      <c r="F1418" s="470"/>
      <c r="G1418" s="470"/>
      <c r="H1418" s="37"/>
      <c r="I1418" s="470"/>
    </row>
    <row r="1419" spans="1:9" x14ac:dyDescent="0.35">
      <c r="A1419" s="16" t="str">
        <f t="shared" si="21"/>
        <v/>
      </c>
      <c r="B1419" s="470"/>
      <c r="C1419" s="99"/>
      <c r="D1419" s="99"/>
      <c r="E1419" s="470"/>
      <c r="F1419" s="470"/>
      <c r="G1419" s="470"/>
      <c r="H1419" s="37"/>
      <c r="I1419" s="470"/>
    </row>
    <row r="1420" spans="1:9" x14ac:dyDescent="0.35">
      <c r="A1420" s="16" t="str">
        <f t="shared" ref="A1420:A1483" si="22">B1420&amp;C1420&amp;D1420</f>
        <v/>
      </c>
      <c r="B1420" s="470"/>
      <c r="C1420" s="99"/>
      <c r="D1420" s="99"/>
      <c r="E1420" s="470"/>
      <c r="F1420" s="470"/>
      <c r="G1420" s="470"/>
      <c r="H1420" s="37"/>
      <c r="I1420" s="470"/>
    </row>
    <row r="1421" spans="1:9" x14ac:dyDescent="0.35">
      <c r="A1421" s="16" t="str">
        <f t="shared" si="22"/>
        <v/>
      </c>
      <c r="B1421" s="470"/>
      <c r="C1421" s="99"/>
      <c r="D1421" s="99"/>
      <c r="E1421" s="470"/>
      <c r="F1421" s="470"/>
      <c r="G1421" s="470"/>
      <c r="H1421" s="37"/>
      <c r="I1421" s="470"/>
    </row>
    <row r="1422" spans="1:9" x14ac:dyDescent="0.35">
      <c r="A1422" s="16" t="str">
        <f t="shared" si="22"/>
        <v/>
      </c>
      <c r="B1422" s="470"/>
      <c r="C1422" s="99"/>
      <c r="D1422" s="99"/>
      <c r="E1422" s="470"/>
      <c r="F1422" s="470"/>
      <c r="G1422" s="470"/>
      <c r="H1422" s="37"/>
      <c r="I1422" s="470"/>
    </row>
    <row r="1423" spans="1:9" x14ac:dyDescent="0.35">
      <c r="A1423" s="16" t="str">
        <f t="shared" si="22"/>
        <v/>
      </c>
      <c r="B1423" s="470"/>
      <c r="C1423" s="99"/>
      <c r="D1423" s="99"/>
      <c r="E1423" s="470"/>
      <c r="F1423" s="470"/>
      <c r="G1423" s="470"/>
      <c r="H1423" s="37"/>
      <c r="I1423" s="470"/>
    </row>
    <row r="1424" spans="1:9" x14ac:dyDescent="0.35">
      <c r="A1424" s="16" t="str">
        <f t="shared" si="22"/>
        <v/>
      </c>
      <c r="B1424" s="470"/>
      <c r="C1424" s="99"/>
      <c r="D1424" s="99"/>
      <c r="E1424" s="470"/>
      <c r="F1424" s="470"/>
      <c r="G1424" s="470"/>
      <c r="H1424" s="37"/>
      <c r="I1424" s="470"/>
    </row>
    <row r="1425" spans="1:9" x14ac:dyDescent="0.35">
      <c r="A1425" s="16" t="str">
        <f t="shared" si="22"/>
        <v/>
      </c>
      <c r="B1425" s="470"/>
      <c r="C1425" s="99"/>
      <c r="D1425" s="99"/>
      <c r="E1425" s="470"/>
      <c r="F1425" s="470"/>
      <c r="G1425" s="470"/>
      <c r="H1425" s="37"/>
      <c r="I1425" s="470"/>
    </row>
    <row r="1426" spans="1:9" x14ac:dyDescent="0.35">
      <c r="A1426" s="16" t="str">
        <f t="shared" si="22"/>
        <v/>
      </c>
      <c r="B1426" s="470"/>
      <c r="C1426" s="99"/>
      <c r="D1426" s="99"/>
      <c r="E1426" s="470"/>
      <c r="F1426" s="470"/>
      <c r="G1426" s="470"/>
      <c r="H1426" s="37"/>
      <c r="I1426" s="470"/>
    </row>
    <row r="1427" spans="1:9" x14ac:dyDescent="0.35">
      <c r="A1427" s="16" t="str">
        <f t="shared" si="22"/>
        <v/>
      </c>
      <c r="B1427" s="470"/>
      <c r="C1427" s="99"/>
      <c r="D1427" s="99"/>
      <c r="E1427" s="470"/>
      <c r="F1427" s="470"/>
      <c r="G1427" s="470"/>
      <c r="H1427" s="37"/>
      <c r="I1427" s="470"/>
    </row>
    <row r="1428" spans="1:9" x14ac:dyDescent="0.35">
      <c r="A1428" s="16" t="str">
        <f t="shared" si="22"/>
        <v/>
      </c>
      <c r="B1428" s="470"/>
      <c r="C1428" s="99"/>
      <c r="D1428" s="99"/>
      <c r="E1428" s="470"/>
      <c r="F1428" s="470"/>
      <c r="G1428" s="470"/>
      <c r="H1428" s="37"/>
      <c r="I1428" s="470"/>
    </row>
    <row r="1429" spans="1:9" x14ac:dyDescent="0.35">
      <c r="A1429" s="16" t="str">
        <f t="shared" si="22"/>
        <v/>
      </c>
      <c r="B1429" s="470"/>
      <c r="C1429" s="99"/>
      <c r="D1429" s="99"/>
      <c r="E1429" s="470"/>
      <c r="F1429" s="470"/>
      <c r="G1429" s="470"/>
      <c r="H1429" s="37"/>
      <c r="I1429" s="470"/>
    </row>
    <row r="1430" spans="1:9" x14ac:dyDescent="0.35">
      <c r="A1430" s="16" t="str">
        <f t="shared" si="22"/>
        <v/>
      </c>
      <c r="B1430" s="470"/>
      <c r="C1430" s="99"/>
      <c r="D1430" s="99"/>
      <c r="E1430" s="470"/>
      <c r="F1430" s="470"/>
      <c r="G1430" s="470"/>
      <c r="H1430" s="37"/>
      <c r="I1430" s="470"/>
    </row>
    <row r="1431" spans="1:9" x14ac:dyDescent="0.35">
      <c r="A1431" s="16" t="str">
        <f t="shared" si="22"/>
        <v/>
      </c>
      <c r="B1431" s="470"/>
      <c r="C1431" s="99"/>
      <c r="D1431" s="99"/>
      <c r="E1431" s="470"/>
      <c r="F1431" s="470"/>
      <c r="G1431" s="470"/>
      <c r="H1431" s="37"/>
      <c r="I1431" s="470"/>
    </row>
    <row r="1432" spans="1:9" x14ac:dyDescent="0.35">
      <c r="A1432" s="16" t="str">
        <f t="shared" si="22"/>
        <v/>
      </c>
      <c r="B1432" s="470"/>
      <c r="C1432" s="99"/>
      <c r="D1432" s="99"/>
      <c r="E1432" s="470"/>
      <c r="F1432" s="470"/>
      <c r="G1432" s="470"/>
      <c r="H1432" s="37"/>
      <c r="I1432" s="470"/>
    </row>
    <row r="1433" spans="1:9" x14ac:dyDescent="0.35">
      <c r="A1433" s="16" t="str">
        <f t="shared" si="22"/>
        <v/>
      </c>
      <c r="B1433" s="470"/>
      <c r="C1433" s="99"/>
      <c r="D1433" s="99"/>
      <c r="E1433" s="470"/>
      <c r="F1433" s="470"/>
      <c r="G1433" s="470"/>
      <c r="H1433" s="37"/>
      <c r="I1433" s="470"/>
    </row>
    <row r="1434" spans="1:9" x14ac:dyDescent="0.35">
      <c r="A1434" s="16" t="str">
        <f t="shared" si="22"/>
        <v/>
      </c>
      <c r="B1434" s="470"/>
      <c r="C1434" s="99"/>
      <c r="D1434" s="99"/>
      <c r="E1434" s="470"/>
      <c r="F1434" s="470"/>
      <c r="G1434" s="470"/>
      <c r="H1434" s="37"/>
      <c r="I1434" s="470"/>
    </row>
    <row r="1435" spans="1:9" x14ac:dyDescent="0.35">
      <c r="A1435" s="16" t="str">
        <f t="shared" si="22"/>
        <v/>
      </c>
      <c r="B1435" s="470"/>
      <c r="C1435" s="99"/>
      <c r="D1435" s="99"/>
      <c r="E1435" s="470"/>
      <c r="F1435" s="470"/>
      <c r="G1435" s="470"/>
      <c r="H1435" s="37"/>
      <c r="I1435" s="470"/>
    </row>
    <row r="1436" spans="1:9" x14ac:dyDescent="0.35">
      <c r="A1436" s="16" t="str">
        <f t="shared" si="22"/>
        <v/>
      </c>
      <c r="B1436" s="470"/>
      <c r="C1436" s="99"/>
      <c r="D1436" s="99"/>
      <c r="E1436" s="470"/>
      <c r="F1436" s="470"/>
      <c r="G1436" s="470"/>
      <c r="H1436" s="37"/>
      <c r="I1436" s="470"/>
    </row>
    <row r="1437" spans="1:9" x14ac:dyDescent="0.35">
      <c r="A1437" s="16" t="str">
        <f t="shared" si="22"/>
        <v/>
      </c>
      <c r="B1437" s="470"/>
      <c r="C1437" s="99"/>
      <c r="D1437" s="99"/>
      <c r="E1437" s="470"/>
      <c r="F1437" s="470"/>
      <c r="G1437" s="470"/>
      <c r="H1437" s="37"/>
      <c r="I1437" s="470"/>
    </row>
    <row r="1438" spans="1:9" x14ac:dyDescent="0.35">
      <c r="A1438" s="16" t="str">
        <f t="shared" si="22"/>
        <v/>
      </c>
      <c r="B1438" s="470"/>
      <c r="C1438" s="99"/>
      <c r="D1438" s="99"/>
      <c r="E1438" s="470"/>
      <c r="F1438" s="470"/>
      <c r="G1438" s="470"/>
      <c r="H1438" s="37"/>
      <c r="I1438" s="470"/>
    </row>
    <row r="1439" spans="1:9" x14ac:dyDescent="0.35">
      <c r="A1439" s="16" t="str">
        <f t="shared" si="22"/>
        <v/>
      </c>
      <c r="B1439" s="470"/>
      <c r="C1439" s="99"/>
      <c r="D1439" s="99"/>
      <c r="E1439" s="470"/>
      <c r="F1439" s="470"/>
      <c r="G1439" s="470"/>
      <c r="H1439" s="37"/>
      <c r="I1439" s="470"/>
    </row>
    <row r="1440" spans="1:9" x14ac:dyDescent="0.35">
      <c r="A1440" s="16" t="str">
        <f t="shared" si="22"/>
        <v/>
      </c>
      <c r="B1440" s="470"/>
      <c r="C1440" s="99"/>
      <c r="D1440" s="99"/>
      <c r="E1440" s="470"/>
      <c r="F1440" s="470"/>
      <c r="G1440" s="470"/>
      <c r="H1440" s="37"/>
      <c r="I1440" s="470"/>
    </row>
    <row r="1441" spans="1:9" x14ac:dyDescent="0.35">
      <c r="A1441" s="16" t="str">
        <f t="shared" si="22"/>
        <v/>
      </c>
      <c r="B1441" s="470"/>
      <c r="C1441" s="99"/>
      <c r="D1441" s="99"/>
      <c r="E1441" s="470"/>
      <c r="F1441" s="470"/>
      <c r="G1441" s="470"/>
      <c r="H1441" s="37"/>
      <c r="I1441" s="470"/>
    </row>
    <row r="1442" spans="1:9" x14ac:dyDescent="0.35">
      <c r="A1442" s="16" t="str">
        <f t="shared" si="22"/>
        <v/>
      </c>
      <c r="B1442" s="470"/>
      <c r="C1442" s="99"/>
      <c r="D1442" s="99"/>
      <c r="E1442" s="470"/>
      <c r="F1442" s="470"/>
      <c r="G1442" s="470"/>
      <c r="H1442" s="37"/>
      <c r="I1442" s="470"/>
    </row>
    <row r="1443" spans="1:9" x14ac:dyDescent="0.35">
      <c r="A1443" s="16" t="str">
        <f t="shared" si="22"/>
        <v/>
      </c>
      <c r="B1443" s="470"/>
      <c r="C1443" s="99"/>
      <c r="D1443" s="99"/>
      <c r="E1443" s="470"/>
      <c r="F1443" s="470"/>
      <c r="G1443" s="470"/>
      <c r="H1443" s="37"/>
      <c r="I1443" s="470"/>
    </row>
    <row r="1444" spans="1:9" x14ac:dyDescent="0.35">
      <c r="A1444" s="16" t="str">
        <f t="shared" si="22"/>
        <v/>
      </c>
      <c r="B1444" s="470"/>
      <c r="C1444" s="99"/>
      <c r="D1444" s="99"/>
      <c r="E1444" s="470"/>
      <c r="F1444" s="470"/>
      <c r="G1444" s="470"/>
      <c r="H1444" s="37"/>
      <c r="I1444" s="470"/>
    </row>
    <row r="1445" spans="1:9" x14ac:dyDescent="0.35">
      <c r="A1445" s="16" t="str">
        <f t="shared" si="22"/>
        <v/>
      </c>
      <c r="B1445" s="470"/>
      <c r="C1445" s="99"/>
      <c r="D1445" s="99"/>
      <c r="E1445" s="470"/>
      <c r="F1445" s="470"/>
      <c r="G1445" s="470"/>
      <c r="H1445" s="37"/>
      <c r="I1445" s="470"/>
    </row>
    <row r="1446" spans="1:9" x14ac:dyDescent="0.35">
      <c r="A1446" s="16" t="str">
        <f t="shared" si="22"/>
        <v/>
      </c>
      <c r="B1446" s="470"/>
      <c r="C1446" s="99"/>
      <c r="D1446" s="99"/>
      <c r="E1446" s="470"/>
      <c r="F1446" s="470"/>
      <c r="G1446" s="470"/>
      <c r="H1446" s="37"/>
      <c r="I1446" s="470"/>
    </row>
    <row r="1447" spans="1:9" x14ac:dyDescent="0.35">
      <c r="A1447" s="16" t="str">
        <f t="shared" si="22"/>
        <v/>
      </c>
      <c r="B1447" s="470"/>
      <c r="C1447" s="99"/>
      <c r="D1447" s="99"/>
      <c r="E1447" s="470"/>
      <c r="F1447" s="470"/>
      <c r="G1447" s="470"/>
      <c r="H1447" s="37"/>
      <c r="I1447" s="470"/>
    </row>
    <row r="1448" spans="1:9" x14ac:dyDescent="0.35">
      <c r="A1448" s="16" t="str">
        <f t="shared" si="22"/>
        <v/>
      </c>
      <c r="B1448" s="470"/>
      <c r="C1448" s="99"/>
      <c r="D1448" s="99"/>
      <c r="E1448" s="470"/>
      <c r="F1448" s="470"/>
      <c r="G1448" s="470"/>
      <c r="H1448" s="37"/>
      <c r="I1448" s="470"/>
    </row>
    <row r="1449" spans="1:9" x14ac:dyDescent="0.35">
      <c r="A1449" s="16" t="str">
        <f t="shared" si="22"/>
        <v/>
      </c>
      <c r="B1449" s="470"/>
      <c r="C1449" s="99"/>
      <c r="D1449" s="99"/>
      <c r="E1449" s="470"/>
      <c r="F1449" s="470"/>
      <c r="G1449" s="470"/>
      <c r="H1449" s="37"/>
      <c r="I1449" s="470"/>
    </row>
    <row r="1450" spans="1:9" x14ac:dyDescent="0.35">
      <c r="A1450" s="16" t="str">
        <f t="shared" si="22"/>
        <v/>
      </c>
      <c r="B1450" s="470"/>
      <c r="C1450" s="99"/>
      <c r="D1450" s="99"/>
      <c r="E1450" s="470"/>
      <c r="F1450" s="470"/>
      <c r="G1450" s="470"/>
      <c r="H1450" s="37"/>
      <c r="I1450" s="470"/>
    </row>
    <row r="1451" spans="1:9" x14ac:dyDescent="0.35">
      <c r="A1451" s="16" t="str">
        <f t="shared" si="22"/>
        <v/>
      </c>
      <c r="B1451" s="470"/>
      <c r="C1451" s="99"/>
      <c r="D1451" s="99"/>
      <c r="E1451" s="470"/>
      <c r="F1451" s="470"/>
      <c r="G1451" s="470"/>
      <c r="H1451" s="37"/>
      <c r="I1451" s="470"/>
    </row>
    <row r="1452" spans="1:9" x14ac:dyDescent="0.35">
      <c r="A1452" s="16" t="str">
        <f t="shared" si="22"/>
        <v/>
      </c>
      <c r="B1452" s="470"/>
      <c r="C1452" s="99"/>
      <c r="D1452" s="99"/>
      <c r="E1452" s="470"/>
      <c r="F1452" s="470"/>
      <c r="G1452" s="470"/>
      <c r="H1452" s="37"/>
      <c r="I1452" s="470"/>
    </row>
    <row r="1453" spans="1:9" x14ac:dyDescent="0.35">
      <c r="A1453" s="16" t="str">
        <f t="shared" si="22"/>
        <v/>
      </c>
      <c r="B1453" s="470"/>
      <c r="C1453" s="99"/>
      <c r="D1453" s="99"/>
      <c r="E1453" s="470"/>
      <c r="F1453" s="470"/>
      <c r="G1453" s="470"/>
      <c r="H1453" s="37"/>
      <c r="I1453" s="470"/>
    </row>
    <row r="1454" spans="1:9" x14ac:dyDescent="0.35">
      <c r="A1454" s="16" t="str">
        <f t="shared" si="22"/>
        <v/>
      </c>
      <c r="B1454" s="470"/>
      <c r="C1454" s="99"/>
      <c r="D1454" s="99"/>
      <c r="E1454" s="470"/>
      <c r="F1454" s="470"/>
      <c r="G1454" s="470"/>
      <c r="H1454" s="37"/>
      <c r="I1454" s="470"/>
    </row>
    <row r="1455" spans="1:9" x14ac:dyDescent="0.35">
      <c r="A1455" s="16" t="str">
        <f t="shared" si="22"/>
        <v/>
      </c>
      <c r="B1455" s="470"/>
      <c r="C1455" s="99"/>
      <c r="D1455" s="99"/>
      <c r="E1455" s="470"/>
      <c r="F1455" s="470"/>
      <c r="G1455" s="470"/>
      <c r="H1455" s="37"/>
      <c r="I1455" s="470"/>
    </row>
    <row r="1456" spans="1:9" x14ac:dyDescent="0.35">
      <c r="A1456" s="16" t="str">
        <f t="shared" si="22"/>
        <v/>
      </c>
      <c r="B1456" s="470"/>
      <c r="C1456" s="99"/>
      <c r="D1456" s="99"/>
      <c r="E1456" s="470"/>
      <c r="F1456" s="470"/>
      <c r="G1456" s="470"/>
      <c r="H1456" s="37"/>
      <c r="I1456" s="470"/>
    </row>
    <row r="1457" spans="1:9" x14ac:dyDescent="0.35">
      <c r="A1457" s="16" t="str">
        <f t="shared" si="22"/>
        <v/>
      </c>
      <c r="B1457" s="470"/>
      <c r="C1457" s="99"/>
      <c r="D1457" s="99"/>
      <c r="E1457" s="470"/>
      <c r="F1457" s="470"/>
      <c r="G1457" s="470"/>
      <c r="H1457" s="37"/>
      <c r="I1457" s="470"/>
    </row>
    <row r="1458" spans="1:9" x14ac:dyDescent="0.35">
      <c r="A1458" s="16" t="str">
        <f t="shared" si="22"/>
        <v/>
      </c>
      <c r="B1458" s="470"/>
      <c r="C1458" s="99"/>
      <c r="D1458" s="99"/>
      <c r="E1458" s="470"/>
      <c r="F1458" s="470"/>
      <c r="G1458" s="470"/>
      <c r="H1458" s="37"/>
      <c r="I1458" s="470"/>
    </row>
    <row r="1459" spans="1:9" x14ac:dyDescent="0.35">
      <c r="A1459" s="16" t="str">
        <f t="shared" si="22"/>
        <v/>
      </c>
      <c r="B1459" s="470"/>
      <c r="C1459" s="99"/>
      <c r="D1459" s="99"/>
      <c r="E1459" s="470"/>
      <c r="F1459" s="470"/>
      <c r="G1459" s="470"/>
      <c r="H1459" s="37"/>
      <c r="I1459" s="470"/>
    </row>
    <row r="1460" spans="1:9" x14ac:dyDescent="0.35">
      <c r="A1460" s="16" t="str">
        <f t="shared" si="22"/>
        <v/>
      </c>
      <c r="B1460" s="470"/>
      <c r="C1460" s="99"/>
      <c r="D1460" s="99"/>
      <c r="E1460" s="470"/>
      <c r="F1460" s="470"/>
      <c r="G1460" s="470"/>
      <c r="H1460" s="37"/>
      <c r="I1460" s="470"/>
    </row>
    <row r="1461" spans="1:9" x14ac:dyDescent="0.35">
      <c r="A1461" s="16" t="str">
        <f t="shared" si="22"/>
        <v/>
      </c>
      <c r="B1461" s="470"/>
      <c r="C1461" s="99"/>
      <c r="D1461" s="99"/>
      <c r="E1461" s="470"/>
      <c r="F1461" s="470"/>
      <c r="G1461" s="470"/>
      <c r="H1461" s="37"/>
      <c r="I1461" s="470"/>
    </row>
    <row r="1462" spans="1:9" x14ac:dyDescent="0.35">
      <c r="A1462" s="16" t="str">
        <f t="shared" si="22"/>
        <v/>
      </c>
      <c r="B1462" s="470"/>
      <c r="C1462" s="99"/>
      <c r="D1462" s="99"/>
      <c r="E1462" s="470"/>
      <c r="F1462" s="470"/>
      <c r="G1462" s="470"/>
      <c r="H1462" s="37"/>
      <c r="I1462" s="470"/>
    </row>
    <row r="1463" spans="1:9" x14ac:dyDescent="0.35">
      <c r="A1463" s="16" t="str">
        <f t="shared" si="22"/>
        <v/>
      </c>
      <c r="B1463" s="470"/>
      <c r="C1463" s="99"/>
      <c r="D1463" s="99"/>
      <c r="E1463" s="470"/>
      <c r="F1463" s="470"/>
      <c r="G1463" s="470"/>
      <c r="H1463" s="37"/>
      <c r="I1463" s="470"/>
    </row>
    <row r="1464" spans="1:9" x14ac:dyDescent="0.35">
      <c r="A1464" s="16" t="str">
        <f t="shared" si="22"/>
        <v/>
      </c>
      <c r="B1464" s="470"/>
      <c r="C1464" s="99"/>
      <c r="D1464" s="99"/>
      <c r="E1464" s="470"/>
      <c r="F1464" s="470"/>
      <c r="G1464" s="470"/>
      <c r="H1464" s="37"/>
      <c r="I1464" s="470"/>
    </row>
    <row r="1465" spans="1:9" x14ac:dyDescent="0.35">
      <c r="A1465" s="16" t="str">
        <f t="shared" si="22"/>
        <v/>
      </c>
      <c r="B1465" s="470"/>
      <c r="C1465" s="99"/>
      <c r="D1465" s="99"/>
      <c r="E1465" s="470"/>
      <c r="F1465" s="470"/>
      <c r="G1465" s="470"/>
      <c r="H1465" s="37"/>
      <c r="I1465" s="470"/>
    </row>
    <row r="1466" spans="1:9" x14ac:dyDescent="0.35">
      <c r="A1466" s="16" t="str">
        <f t="shared" si="22"/>
        <v/>
      </c>
      <c r="B1466" s="470"/>
      <c r="C1466" s="99"/>
      <c r="D1466" s="99"/>
      <c r="E1466" s="470"/>
      <c r="F1466" s="470"/>
      <c r="G1466" s="470"/>
      <c r="H1466" s="37"/>
      <c r="I1466" s="470"/>
    </row>
    <row r="1467" spans="1:9" x14ac:dyDescent="0.35">
      <c r="A1467" s="16" t="str">
        <f t="shared" si="22"/>
        <v/>
      </c>
      <c r="B1467" s="470"/>
      <c r="C1467" s="99"/>
      <c r="D1467" s="99"/>
      <c r="E1467" s="470"/>
      <c r="F1467" s="470"/>
      <c r="G1467" s="470"/>
      <c r="H1467" s="37"/>
      <c r="I1467" s="470"/>
    </row>
    <row r="1468" spans="1:9" x14ac:dyDescent="0.35">
      <c r="A1468" s="16" t="str">
        <f t="shared" si="22"/>
        <v/>
      </c>
      <c r="B1468" s="470"/>
      <c r="C1468" s="99"/>
      <c r="D1468" s="99"/>
      <c r="E1468" s="470"/>
      <c r="F1468" s="470"/>
      <c r="G1468" s="470"/>
      <c r="H1468" s="37"/>
      <c r="I1468" s="470"/>
    </row>
    <row r="1469" spans="1:9" x14ac:dyDescent="0.35">
      <c r="A1469" s="16" t="str">
        <f t="shared" si="22"/>
        <v/>
      </c>
      <c r="B1469" s="470"/>
      <c r="C1469" s="99"/>
      <c r="D1469" s="99"/>
      <c r="E1469" s="470"/>
      <c r="F1469" s="470"/>
      <c r="G1469" s="470"/>
      <c r="H1469" s="37"/>
      <c r="I1469" s="470"/>
    </row>
    <row r="1470" spans="1:9" x14ac:dyDescent="0.35">
      <c r="A1470" s="16" t="str">
        <f t="shared" si="22"/>
        <v/>
      </c>
      <c r="B1470" s="470"/>
      <c r="C1470" s="99"/>
      <c r="D1470" s="99"/>
      <c r="E1470" s="470"/>
      <c r="F1470" s="470"/>
      <c r="G1470" s="470"/>
      <c r="H1470" s="37"/>
      <c r="I1470" s="470"/>
    </row>
    <row r="1471" spans="1:9" x14ac:dyDescent="0.35">
      <c r="A1471" s="16" t="str">
        <f t="shared" si="22"/>
        <v/>
      </c>
      <c r="B1471" s="470"/>
      <c r="C1471" s="99"/>
      <c r="D1471" s="99"/>
      <c r="E1471" s="470"/>
      <c r="F1471" s="470"/>
      <c r="G1471" s="470"/>
      <c r="H1471" s="37"/>
      <c r="I1471" s="470"/>
    </row>
    <row r="1472" spans="1:9" x14ac:dyDescent="0.35">
      <c r="A1472" s="16" t="str">
        <f t="shared" si="22"/>
        <v/>
      </c>
      <c r="B1472" s="470"/>
      <c r="C1472" s="99"/>
      <c r="D1472" s="99"/>
      <c r="E1472" s="470"/>
      <c r="F1472" s="470"/>
      <c r="G1472" s="470"/>
      <c r="H1472" s="37"/>
      <c r="I1472" s="470"/>
    </row>
    <row r="1473" spans="1:9" x14ac:dyDescent="0.35">
      <c r="A1473" s="16" t="str">
        <f t="shared" si="22"/>
        <v/>
      </c>
      <c r="B1473" s="470"/>
      <c r="C1473" s="99"/>
      <c r="D1473" s="99"/>
      <c r="E1473" s="470"/>
      <c r="F1473" s="470"/>
      <c r="G1473" s="470"/>
      <c r="H1473" s="37"/>
      <c r="I1473" s="470"/>
    </row>
    <row r="1474" spans="1:9" x14ac:dyDescent="0.35">
      <c r="A1474" s="16" t="str">
        <f t="shared" si="22"/>
        <v/>
      </c>
      <c r="B1474" s="470"/>
      <c r="C1474" s="99"/>
      <c r="D1474" s="99"/>
      <c r="E1474" s="470"/>
      <c r="F1474" s="470"/>
      <c r="G1474" s="470"/>
      <c r="H1474" s="37"/>
      <c r="I1474" s="470"/>
    </row>
    <row r="1475" spans="1:9" x14ac:dyDescent="0.35">
      <c r="A1475" s="16" t="str">
        <f t="shared" si="22"/>
        <v/>
      </c>
      <c r="B1475" s="470"/>
      <c r="C1475" s="99"/>
      <c r="D1475" s="99"/>
      <c r="E1475" s="470"/>
      <c r="F1475" s="470"/>
      <c r="G1475" s="470"/>
      <c r="H1475" s="37"/>
      <c r="I1475" s="470"/>
    </row>
    <row r="1476" spans="1:9" x14ac:dyDescent="0.35">
      <c r="A1476" s="16" t="str">
        <f t="shared" si="22"/>
        <v/>
      </c>
      <c r="B1476" s="470"/>
      <c r="C1476" s="99"/>
      <c r="D1476" s="99"/>
      <c r="E1476" s="470"/>
      <c r="F1476" s="470"/>
      <c r="G1476" s="470"/>
      <c r="H1476" s="37"/>
      <c r="I1476" s="470"/>
    </row>
    <row r="1477" spans="1:9" x14ac:dyDescent="0.35">
      <c r="A1477" s="16" t="str">
        <f t="shared" si="22"/>
        <v/>
      </c>
      <c r="B1477" s="470"/>
      <c r="C1477" s="99"/>
      <c r="D1477" s="99"/>
      <c r="E1477" s="470"/>
      <c r="F1477" s="470"/>
      <c r="G1477" s="470"/>
      <c r="H1477" s="37"/>
      <c r="I1477" s="470"/>
    </row>
    <row r="1478" spans="1:9" x14ac:dyDescent="0.35">
      <c r="A1478" s="16" t="str">
        <f t="shared" si="22"/>
        <v/>
      </c>
      <c r="B1478" s="470"/>
      <c r="C1478" s="99"/>
      <c r="D1478" s="99"/>
      <c r="E1478" s="470"/>
      <c r="F1478" s="470"/>
      <c r="G1478" s="470"/>
      <c r="H1478" s="37"/>
      <c r="I1478" s="470"/>
    </row>
    <row r="1479" spans="1:9" x14ac:dyDescent="0.35">
      <c r="A1479" s="16" t="str">
        <f t="shared" si="22"/>
        <v/>
      </c>
      <c r="B1479" s="470"/>
      <c r="C1479" s="99"/>
      <c r="D1479" s="99"/>
      <c r="E1479" s="470"/>
      <c r="F1479" s="470"/>
      <c r="G1479" s="470"/>
      <c r="H1479" s="37"/>
      <c r="I1479" s="470"/>
    </row>
    <row r="1480" spans="1:9" x14ac:dyDescent="0.35">
      <c r="A1480" s="16" t="str">
        <f t="shared" si="22"/>
        <v/>
      </c>
      <c r="B1480" s="470"/>
      <c r="C1480" s="99"/>
      <c r="D1480" s="99"/>
      <c r="E1480" s="470"/>
      <c r="F1480" s="470"/>
      <c r="G1480" s="470"/>
      <c r="H1480" s="37"/>
      <c r="I1480" s="470"/>
    </row>
    <row r="1481" spans="1:9" x14ac:dyDescent="0.35">
      <c r="A1481" s="16" t="str">
        <f t="shared" si="22"/>
        <v/>
      </c>
      <c r="B1481" s="470"/>
      <c r="C1481" s="99"/>
      <c r="D1481" s="99"/>
      <c r="E1481" s="470"/>
      <c r="F1481" s="470"/>
      <c r="G1481" s="470"/>
      <c r="H1481" s="37"/>
      <c r="I1481" s="470"/>
    </row>
    <row r="1482" spans="1:9" x14ac:dyDescent="0.35">
      <c r="A1482" s="16" t="str">
        <f t="shared" si="22"/>
        <v/>
      </c>
      <c r="B1482" s="470"/>
      <c r="C1482" s="99"/>
      <c r="D1482" s="99"/>
      <c r="E1482" s="470"/>
      <c r="F1482" s="470"/>
      <c r="G1482" s="470"/>
      <c r="H1482" s="37"/>
      <c r="I1482" s="470"/>
    </row>
    <row r="1483" spans="1:9" x14ac:dyDescent="0.35">
      <c r="A1483" s="16" t="str">
        <f t="shared" si="22"/>
        <v/>
      </c>
      <c r="B1483" s="470"/>
      <c r="C1483" s="99"/>
      <c r="D1483" s="99"/>
      <c r="E1483" s="470"/>
      <c r="F1483" s="470"/>
      <c r="G1483" s="470"/>
      <c r="H1483" s="37"/>
      <c r="I1483" s="470"/>
    </row>
    <row r="1484" spans="1:9" x14ac:dyDescent="0.35">
      <c r="A1484" s="16" t="str">
        <f t="shared" ref="A1484:A1547" si="23">B1484&amp;C1484&amp;D1484</f>
        <v/>
      </c>
      <c r="B1484" s="470"/>
      <c r="C1484" s="99"/>
      <c r="D1484" s="99"/>
      <c r="E1484" s="470"/>
      <c r="F1484" s="470"/>
      <c r="G1484" s="470"/>
      <c r="H1484" s="37"/>
      <c r="I1484" s="470"/>
    </row>
    <row r="1485" spans="1:9" x14ac:dyDescent="0.35">
      <c r="A1485" s="16" t="str">
        <f t="shared" si="23"/>
        <v/>
      </c>
      <c r="B1485" s="470"/>
      <c r="C1485" s="99"/>
      <c r="D1485" s="99"/>
      <c r="E1485" s="470"/>
      <c r="F1485" s="470"/>
      <c r="G1485" s="470"/>
      <c r="H1485" s="37"/>
      <c r="I1485" s="470"/>
    </row>
    <row r="1486" spans="1:9" x14ac:dyDescent="0.35">
      <c r="A1486" s="16" t="str">
        <f t="shared" si="23"/>
        <v/>
      </c>
      <c r="B1486" s="470"/>
      <c r="C1486" s="99"/>
      <c r="D1486" s="99"/>
      <c r="E1486" s="470"/>
      <c r="F1486" s="470"/>
      <c r="G1486" s="470"/>
      <c r="H1486" s="37"/>
      <c r="I1486" s="470"/>
    </row>
    <row r="1487" spans="1:9" x14ac:dyDescent="0.35">
      <c r="A1487" s="16" t="str">
        <f t="shared" si="23"/>
        <v/>
      </c>
      <c r="B1487" s="470"/>
      <c r="C1487" s="99"/>
      <c r="D1487" s="99"/>
      <c r="E1487" s="470"/>
      <c r="F1487" s="470"/>
      <c r="G1487" s="470"/>
      <c r="H1487" s="37"/>
      <c r="I1487" s="470"/>
    </row>
    <row r="1488" spans="1:9" x14ac:dyDescent="0.35">
      <c r="A1488" s="16" t="str">
        <f t="shared" si="23"/>
        <v/>
      </c>
      <c r="B1488" s="470"/>
      <c r="C1488" s="99"/>
      <c r="D1488" s="99"/>
      <c r="E1488" s="470"/>
      <c r="F1488" s="470"/>
      <c r="G1488" s="470"/>
      <c r="H1488" s="37"/>
      <c r="I1488" s="470"/>
    </row>
    <row r="1489" spans="1:9" x14ac:dyDescent="0.35">
      <c r="A1489" s="16" t="str">
        <f t="shared" si="23"/>
        <v/>
      </c>
      <c r="B1489" s="470"/>
      <c r="C1489" s="99"/>
      <c r="D1489" s="99"/>
      <c r="E1489" s="470"/>
      <c r="F1489" s="470"/>
      <c r="G1489" s="470"/>
      <c r="H1489" s="37"/>
      <c r="I1489" s="470"/>
    </row>
    <row r="1490" spans="1:9" x14ac:dyDescent="0.35">
      <c r="A1490" s="16" t="str">
        <f t="shared" si="23"/>
        <v/>
      </c>
      <c r="B1490" s="470"/>
      <c r="C1490" s="99"/>
      <c r="D1490" s="99"/>
      <c r="E1490" s="470"/>
      <c r="F1490" s="470"/>
      <c r="G1490" s="470"/>
      <c r="H1490" s="37"/>
      <c r="I1490" s="470"/>
    </row>
    <row r="1491" spans="1:9" x14ac:dyDescent="0.35">
      <c r="A1491" s="16" t="str">
        <f t="shared" si="23"/>
        <v/>
      </c>
      <c r="B1491" s="470"/>
      <c r="C1491" s="99"/>
      <c r="D1491" s="99"/>
      <c r="E1491" s="470"/>
      <c r="F1491" s="470"/>
      <c r="G1491" s="470"/>
      <c r="H1491" s="37"/>
      <c r="I1491" s="470"/>
    </row>
    <row r="1492" spans="1:9" x14ac:dyDescent="0.35">
      <c r="A1492" s="16" t="str">
        <f t="shared" si="23"/>
        <v/>
      </c>
      <c r="B1492" s="470"/>
      <c r="C1492" s="99"/>
      <c r="D1492" s="99"/>
      <c r="E1492" s="470"/>
      <c r="F1492" s="470"/>
      <c r="G1492" s="470"/>
      <c r="H1492" s="37"/>
      <c r="I1492" s="470"/>
    </row>
    <row r="1493" spans="1:9" x14ac:dyDescent="0.35">
      <c r="A1493" s="16" t="str">
        <f t="shared" si="23"/>
        <v/>
      </c>
      <c r="B1493" s="470"/>
      <c r="C1493" s="99"/>
      <c r="D1493" s="99"/>
      <c r="E1493" s="470"/>
      <c r="F1493" s="470"/>
      <c r="G1493" s="470"/>
      <c r="H1493" s="37"/>
      <c r="I1493" s="470"/>
    </row>
    <row r="1494" spans="1:9" x14ac:dyDescent="0.35">
      <c r="A1494" s="16" t="str">
        <f t="shared" si="23"/>
        <v/>
      </c>
      <c r="B1494" s="470"/>
      <c r="C1494" s="99"/>
      <c r="D1494" s="99"/>
      <c r="E1494" s="470"/>
      <c r="F1494" s="470"/>
      <c r="G1494" s="470"/>
      <c r="H1494" s="37"/>
      <c r="I1494" s="470"/>
    </row>
    <row r="1495" spans="1:9" x14ac:dyDescent="0.35">
      <c r="A1495" s="16" t="str">
        <f t="shared" si="23"/>
        <v/>
      </c>
      <c r="B1495" s="470"/>
      <c r="C1495" s="99"/>
      <c r="D1495" s="99"/>
      <c r="E1495" s="470"/>
      <c r="F1495" s="470"/>
      <c r="G1495" s="470"/>
      <c r="H1495" s="37"/>
      <c r="I1495" s="470"/>
    </row>
    <row r="1496" spans="1:9" x14ac:dyDescent="0.35">
      <c r="A1496" s="16" t="str">
        <f t="shared" si="23"/>
        <v/>
      </c>
      <c r="B1496" s="470"/>
      <c r="C1496" s="99"/>
      <c r="D1496" s="99"/>
      <c r="E1496" s="470"/>
      <c r="F1496" s="470"/>
      <c r="G1496" s="470"/>
      <c r="H1496" s="37"/>
      <c r="I1496" s="470"/>
    </row>
    <row r="1497" spans="1:9" x14ac:dyDescent="0.35">
      <c r="A1497" s="16" t="str">
        <f t="shared" si="23"/>
        <v/>
      </c>
      <c r="B1497" s="470"/>
      <c r="C1497" s="99"/>
      <c r="D1497" s="99"/>
      <c r="E1497" s="470"/>
      <c r="F1497" s="470"/>
      <c r="G1497" s="470"/>
      <c r="H1497" s="37"/>
      <c r="I1497" s="470"/>
    </row>
    <row r="1498" spans="1:9" x14ac:dyDescent="0.35">
      <c r="A1498" s="16" t="str">
        <f t="shared" si="23"/>
        <v/>
      </c>
      <c r="B1498" s="470"/>
      <c r="C1498" s="99"/>
      <c r="D1498" s="99"/>
      <c r="E1498" s="470"/>
      <c r="F1498" s="470"/>
      <c r="G1498" s="470"/>
      <c r="H1498" s="37"/>
      <c r="I1498" s="470"/>
    </row>
    <row r="1499" spans="1:9" x14ac:dyDescent="0.35">
      <c r="A1499" s="16" t="str">
        <f t="shared" si="23"/>
        <v/>
      </c>
      <c r="B1499" s="470"/>
      <c r="C1499" s="99"/>
      <c r="D1499" s="99"/>
      <c r="E1499" s="470"/>
      <c r="F1499" s="470"/>
      <c r="G1499" s="470"/>
      <c r="H1499" s="37"/>
      <c r="I1499" s="470"/>
    </row>
    <row r="1500" spans="1:9" x14ac:dyDescent="0.35">
      <c r="A1500" s="16" t="str">
        <f t="shared" si="23"/>
        <v/>
      </c>
      <c r="B1500" s="470"/>
      <c r="C1500" s="99"/>
      <c r="D1500" s="99"/>
      <c r="E1500" s="470"/>
      <c r="F1500" s="470"/>
      <c r="G1500" s="470"/>
      <c r="H1500" s="37"/>
      <c r="I1500" s="470"/>
    </row>
    <row r="1501" spans="1:9" x14ac:dyDescent="0.35">
      <c r="A1501" s="16" t="str">
        <f t="shared" si="23"/>
        <v/>
      </c>
      <c r="B1501" s="470"/>
      <c r="C1501" s="99"/>
      <c r="D1501" s="99"/>
      <c r="E1501" s="470"/>
      <c r="F1501" s="470"/>
      <c r="G1501" s="470"/>
      <c r="H1501" s="37"/>
      <c r="I1501" s="470"/>
    </row>
    <row r="1502" spans="1:9" x14ac:dyDescent="0.35">
      <c r="A1502" s="16" t="str">
        <f t="shared" si="23"/>
        <v/>
      </c>
      <c r="B1502" s="470"/>
      <c r="C1502" s="99"/>
      <c r="D1502" s="99"/>
      <c r="E1502" s="470"/>
      <c r="F1502" s="470"/>
      <c r="G1502" s="470"/>
      <c r="H1502" s="37"/>
      <c r="I1502" s="470"/>
    </row>
    <row r="1503" spans="1:9" x14ac:dyDescent="0.35">
      <c r="A1503" s="16" t="str">
        <f t="shared" si="23"/>
        <v/>
      </c>
      <c r="B1503" s="470"/>
      <c r="C1503" s="99"/>
      <c r="D1503" s="99"/>
      <c r="E1503" s="470"/>
      <c r="F1503" s="470"/>
      <c r="G1503" s="470"/>
      <c r="H1503" s="37"/>
      <c r="I1503" s="470"/>
    </row>
    <row r="1504" spans="1:9" x14ac:dyDescent="0.35">
      <c r="A1504" s="16" t="str">
        <f t="shared" si="23"/>
        <v/>
      </c>
      <c r="B1504" s="470"/>
      <c r="C1504" s="99"/>
      <c r="D1504" s="99"/>
      <c r="E1504" s="470"/>
      <c r="F1504" s="470"/>
      <c r="G1504" s="470"/>
      <c r="H1504" s="37"/>
      <c r="I1504" s="470"/>
    </row>
    <row r="1505" spans="1:9" x14ac:dyDescent="0.35">
      <c r="A1505" s="16" t="str">
        <f t="shared" si="23"/>
        <v/>
      </c>
      <c r="B1505" s="470"/>
      <c r="C1505" s="99"/>
      <c r="D1505" s="99"/>
      <c r="E1505" s="470"/>
      <c r="F1505" s="470"/>
      <c r="G1505" s="470"/>
      <c r="H1505" s="37"/>
      <c r="I1505" s="470"/>
    </row>
    <row r="1506" spans="1:9" x14ac:dyDescent="0.35">
      <c r="A1506" s="16" t="str">
        <f t="shared" si="23"/>
        <v/>
      </c>
      <c r="B1506" s="470"/>
      <c r="C1506" s="99"/>
      <c r="D1506" s="99"/>
      <c r="E1506" s="470"/>
      <c r="F1506" s="470"/>
      <c r="G1506" s="470"/>
      <c r="H1506" s="37"/>
      <c r="I1506" s="470"/>
    </row>
    <row r="1507" spans="1:9" x14ac:dyDescent="0.35">
      <c r="A1507" s="16" t="str">
        <f t="shared" si="23"/>
        <v/>
      </c>
      <c r="B1507" s="470"/>
      <c r="C1507" s="99"/>
      <c r="D1507" s="99"/>
      <c r="E1507" s="470"/>
      <c r="F1507" s="470"/>
      <c r="G1507" s="470"/>
      <c r="H1507" s="37"/>
      <c r="I1507" s="470"/>
    </row>
    <row r="1508" spans="1:9" x14ac:dyDescent="0.35">
      <c r="A1508" s="16" t="str">
        <f t="shared" si="23"/>
        <v/>
      </c>
      <c r="B1508" s="470"/>
      <c r="C1508" s="99"/>
      <c r="D1508" s="99"/>
      <c r="E1508" s="470"/>
      <c r="F1508" s="470"/>
      <c r="G1508" s="470"/>
      <c r="H1508" s="37"/>
      <c r="I1508" s="470"/>
    </row>
    <row r="1509" spans="1:9" x14ac:dyDescent="0.35">
      <c r="A1509" s="16" t="str">
        <f t="shared" si="23"/>
        <v/>
      </c>
      <c r="B1509" s="470"/>
      <c r="C1509" s="99"/>
      <c r="D1509" s="99"/>
      <c r="E1509" s="470"/>
      <c r="F1509" s="470"/>
      <c r="G1509" s="470"/>
      <c r="H1509" s="37"/>
      <c r="I1509" s="470"/>
    </row>
    <row r="1510" spans="1:9" x14ac:dyDescent="0.35">
      <c r="A1510" s="16" t="str">
        <f t="shared" si="23"/>
        <v/>
      </c>
      <c r="B1510" s="470"/>
      <c r="C1510" s="99"/>
      <c r="D1510" s="99"/>
      <c r="E1510" s="470"/>
      <c r="F1510" s="470"/>
      <c r="G1510" s="470"/>
      <c r="H1510" s="37"/>
      <c r="I1510" s="470"/>
    </row>
    <row r="1511" spans="1:9" x14ac:dyDescent="0.35">
      <c r="A1511" s="16" t="str">
        <f t="shared" si="23"/>
        <v/>
      </c>
      <c r="B1511" s="470"/>
      <c r="C1511" s="99"/>
      <c r="D1511" s="99"/>
      <c r="E1511" s="470"/>
      <c r="F1511" s="470"/>
      <c r="G1511" s="470"/>
      <c r="H1511" s="37"/>
      <c r="I1511" s="470"/>
    </row>
    <row r="1512" spans="1:9" x14ac:dyDescent="0.35">
      <c r="A1512" s="16" t="str">
        <f t="shared" si="23"/>
        <v/>
      </c>
      <c r="B1512" s="470"/>
      <c r="C1512" s="99"/>
      <c r="D1512" s="99"/>
      <c r="E1512" s="470"/>
      <c r="F1512" s="470"/>
      <c r="G1512" s="470"/>
      <c r="H1512" s="37"/>
      <c r="I1512" s="470"/>
    </row>
    <row r="1513" spans="1:9" x14ac:dyDescent="0.35">
      <c r="A1513" s="16" t="str">
        <f t="shared" si="23"/>
        <v/>
      </c>
      <c r="B1513" s="470"/>
      <c r="C1513" s="99"/>
      <c r="D1513" s="99"/>
      <c r="E1513" s="470"/>
      <c r="F1513" s="470"/>
      <c r="G1513" s="470"/>
      <c r="H1513" s="37"/>
      <c r="I1513" s="470"/>
    </row>
    <row r="1514" spans="1:9" x14ac:dyDescent="0.35">
      <c r="A1514" s="16" t="str">
        <f t="shared" si="23"/>
        <v/>
      </c>
      <c r="B1514" s="470"/>
      <c r="C1514" s="99"/>
      <c r="D1514" s="99"/>
      <c r="E1514" s="470"/>
      <c r="F1514" s="470"/>
      <c r="G1514" s="470"/>
      <c r="H1514" s="37"/>
      <c r="I1514" s="470"/>
    </row>
    <row r="1515" spans="1:9" x14ac:dyDescent="0.35">
      <c r="A1515" s="16" t="str">
        <f t="shared" si="23"/>
        <v/>
      </c>
      <c r="B1515" s="470"/>
      <c r="C1515" s="99"/>
      <c r="D1515" s="99"/>
      <c r="E1515" s="470"/>
      <c r="F1515" s="470"/>
      <c r="G1515" s="470"/>
      <c r="H1515" s="37"/>
      <c r="I1515" s="470"/>
    </row>
    <row r="1516" spans="1:9" x14ac:dyDescent="0.35">
      <c r="A1516" s="16" t="str">
        <f t="shared" si="23"/>
        <v/>
      </c>
      <c r="B1516" s="470"/>
      <c r="C1516" s="99"/>
      <c r="D1516" s="99"/>
      <c r="E1516" s="470"/>
      <c r="F1516" s="470"/>
      <c r="G1516" s="470"/>
      <c r="H1516" s="37"/>
      <c r="I1516" s="470"/>
    </row>
    <row r="1517" spans="1:9" x14ac:dyDescent="0.35">
      <c r="A1517" s="16" t="str">
        <f t="shared" si="23"/>
        <v/>
      </c>
      <c r="B1517" s="470"/>
      <c r="C1517" s="99"/>
      <c r="D1517" s="99"/>
      <c r="E1517" s="470"/>
      <c r="F1517" s="470"/>
      <c r="G1517" s="470"/>
      <c r="H1517" s="37"/>
      <c r="I1517" s="470"/>
    </row>
    <row r="1518" spans="1:9" x14ac:dyDescent="0.35">
      <c r="A1518" s="16" t="str">
        <f t="shared" si="23"/>
        <v/>
      </c>
      <c r="B1518" s="470"/>
      <c r="C1518" s="99"/>
      <c r="D1518" s="99"/>
      <c r="E1518" s="470"/>
      <c r="F1518" s="470"/>
      <c r="G1518" s="470"/>
      <c r="H1518" s="37"/>
      <c r="I1518" s="470"/>
    </row>
    <row r="1519" spans="1:9" x14ac:dyDescent="0.35">
      <c r="A1519" s="16" t="str">
        <f t="shared" si="23"/>
        <v/>
      </c>
      <c r="B1519" s="470"/>
      <c r="C1519" s="99"/>
      <c r="D1519" s="99"/>
      <c r="E1519" s="470"/>
      <c r="F1519" s="470"/>
      <c r="G1519" s="470"/>
      <c r="H1519" s="37"/>
      <c r="I1519" s="470"/>
    </row>
    <row r="1520" spans="1:9" x14ac:dyDescent="0.35">
      <c r="A1520" s="16" t="str">
        <f t="shared" si="23"/>
        <v/>
      </c>
      <c r="B1520" s="470"/>
      <c r="C1520" s="99"/>
      <c r="D1520" s="99"/>
      <c r="E1520" s="470"/>
      <c r="F1520" s="470"/>
      <c r="G1520" s="470"/>
      <c r="H1520" s="37"/>
      <c r="I1520" s="470"/>
    </row>
    <row r="1521" spans="1:9" x14ac:dyDescent="0.35">
      <c r="A1521" s="16" t="str">
        <f t="shared" si="23"/>
        <v/>
      </c>
      <c r="B1521" s="470"/>
      <c r="C1521" s="99"/>
      <c r="D1521" s="99"/>
      <c r="E1521" s="470"/>
      <c r="F1521" s="470"/>
      <c r="G1521" s="470"/>
      <c r="H1521" s="37"/>
      <c r="I1521" s="470"/>
    </row>
    <row r="1522" spans="1:9" x14ac:dyDescent="0.35">
      <c r="A1522" s="16" t="str">
        <f t="shared" si="23"/>
        <v/>
      </c>
      <c r="B1522" s="470"/>
      <c r="C1522" s="99"/>
      <c r="D1522" s="99"/>
      <c r="E1522" s="470"/>
      <c r="F1522" s="470"/>
      <c r="G1522" s="470"/>
      <c r="H1522" s="37"/>
      <c r="I1522" s="470"/>
    </row>
    <row r="1523" spans="1:9" x14ac:dyDescent="0.35">
      <c r="A1523" s="16" t="str">
        <f t="shared" si="23"/>
        <v/>
      </c>
      <c r="B1523" s="470"/>
      <c r="C1523" s="99"/>
      <c r="D1523" s="99"/>
      <c r="E1523" s="470"/>
      <c r="F1523" s="470"/>
      <c r="G1523" s="470"/>
      <c r="H1523" s="37"/>
      <c r="I1523" s="470"/>
    </row>
    <row r="1524" spans="1:9" x14ac:dyDescent="0.35">
      <c r="A1524" s="16" t="str">
        <f t="shared" si="23"/>
        <v/>
      </c>
      <c r="B1524" s="470"/>
      <c r="C1524" s="99"/>
      <c r="D1524" s="99"/>
      <c r="E1524" s="470"/>
      <c r="F1524" s="470"/>
      <c r="G1524" s="470"/>
      <c r="H1524" s="37"/>
      <c r="I1524" s="470"/>
    </row>
    <row r="1525" spans="1:9" x14ac:dyDescent="0.35">
      <c r="A1525" s="16" t="str">
        <f t="shared" si="23"/>
        <v/>
      </c>
      <c r="B1525" s="470"/>
      <c r="C1525" s="99"/>
      <c r="D1525" s="99"/>
      <c r="E1525" s="470"/>
      <c r="F1525" s="470"/>
      <c r="G1525" s="470"/>
      <c r="H1525" s="37"/>
      <c r="I1525" s="470"/>
    </row>
    <row r="1526" spans="1:9" x14ac:dyDescent="0.35">
      <c r="A1526" s="16" t="str">
        <f t="shared" si="23"/>
        <v/>
      </c>
      <c r="B1526" s="470"/>
      <c r="C1526" s="99"/>
      <c r="D1526" s="99"/>
      <c r="E1526" s="470"/>
      <c r="F1526" s="470"/>
      <c r="G1526" s="470"/>
      <c r="H1526" s="37"/>
      <c r="I1526" s="470"/>
    </row>
    <row r="1527" spans="1:9" x14ac:dyDescent="0.35">
      <c r="A1527" s="16" t="str">
        <f t="shared" si="23"/>
        <v/>
      </c>
      <c r="B1527" s="470"/>
      <c r="C1527" s="99"/>
      <c r="D1527" s="99"/>
      <c r="E1527" s="470"/>
      <c r="F1527" s="470"/>
      <c r="G1527" s="470"/>
      <c r="H1527" s="37"/>
      <c r="I1527" s="470"/>
    </row>
    <row r="1528" spans="1:9" x14ac:dyDescent="0.35">
      <c r="A1528" s="16" t="str">
        <f t="shared" si="23"/>
        <v/>
      </c>
      <c r="B1528" s="470"/>
      <c r="C1528" s="99"/>
      <c r="D1528" s="99"/>
      <c r="E1528" s="470"/>
      <c r="F1528" s="470"/>
      <c r="G1528" s="470"/>
      <c r="H1528" s="37"/>
      <c r="I1528" s="470"/>
    </row>
    <row r="1529" spans="1:9" x14ac:dyDescent="0.35">
      <c r="A1529" s="16" t="str">
        <f t="shared" si="23"/>
        <v/>
      </c>
      <c r="B1529" s="470"/>
      <c r="C1529" s="99"/>
      <c r="D1529" s="99"/>
      <c r="E1529" s="470"/>
      <c r="F1529" s="470"/>
      <c r="G1529" s="470"/>
      <c r="H1529" s="37"/>
      <c r="I1529" s="470"/>
    </row>
    <row r="1530" spans="1:9" x14ac:dyDescent="0.35">
      <c r="A1530" s="16" t="str">
        <f t="shared" si="23"/>
        <v/>
      </c>
      <c r="B1530" s="470"/>
      <c r="C1530" s="99"/>
      <c r="D1530" s="99"/>
      <c r="E1530" s="470"/>
      <c r="F1530" s="470"/>
      <c r="G1530" s="470"/>
      <c r="H1530" s="37"/>
      <c r="I1530" s="470"/>
    </row>
    <row r="1531" spans="1:9" x14ac:dyDescent="0.35">
      <c r="A1531" s="16" t="str">
        <f t="shared" si="23"/>
        <v/>
      </c>
      <c r="B1531" s="470"/>
      <c r="C1531" s="99"/>
      <c r="D1531" s="99"/>
      <c r="E1531" s="470"/>
      <c r="F1531" s="470"/>
      <c r="G1531" s="470"/>
      <c r="H1531" s="37"/>
      <c r="I1531" s="470"/>
    </row>
    <row r="1532" spans="1:9" x14ac:dyDescent="0.35">
      <c r="A1532" s="16" t="str">
        <f t="shared" si="23"/>
        <v/>
      </c>
      <c r="B1532" s="470"/>
      <c r="C1532" s="99"/>
      <c r="D1532" s="99"/>
      <c r="E1532" s="470"/>
      <c r="F1532" s="470"/>
      <c r="G1532" s="470"/>
      <c r="H1532" s="37"/>
      <c r="I1532" s="470"/>
    </row>
    <row r="1533" spans="1:9" x14ac:dyDescent="0.35">
      <c r="A1533" s="16" t="str">
        <f t="shared" si="23"/>
        <v/>
      </c>
      <c r="B1533" s="470"/>
      <c r="C1533" s="99"/>
      <c r="D1533" s="99"/>
      <c r="E1533" s="470"/>
      <c r="F1533" s="470"/>
      <c r="G1533" s="470"/>
      <c r="H1533" s="37"/>
      <c r="I1533" s="470"/>
    </row>
    <row r="1534" spans="1:9" x14ac:dyDescent="0.35">
      <c r="A1534" s="16" t="str">
        <f t="shared" si="23"/>
        <v/>
      </c>
      <c r="B1534" s="470"/>
      <c r="C1534" s="99"/>
      <c r="D1534" s="99"/>
      <c r="E1534" s="470"/>
      <c r="F1534" s="470"/>
      <c r="G1534" s="470"/>
      <c r="H1534" s="37"/>
      <c r="I1534" s="470"/>
    </row>
    <row r="1535" spans="1:9" x14ac:dyDescent="0.35">
      <c r="A1535" s="16" t="str">
        <f t="shared" si="23"/>
        <v/>
      </c>
      <c r="B1535" s="470"/>
      <c r="C1535" s="99"/>
      <c r="D1535" s="99"/>
      <c r="E1535" s="470"/>
      <c r="F1535" s="470"/>
      <c r="G1535" s="470"/>
      <c r="H1535" s="37"/>
      <c r="I1535" s="470"/>
    </row>
    <row r="1536" spans="1:9" x14ac:dyDescent="0.35">
      <c r="A1536" s="16" t="str">
        <f t="shared" si="23"/>
        <v/>
      </c>
      <c r="B1536" s="470"/>
      <c r="C1536" s="99"/>
      <c r="D1536" s="99"/>
      <c r="E1536" s="470"/>
      <c r="F1536" s="470"/>
      <c r="G1536" s="470"/>
      <c r="H1536" s="37"/>
      <c r="I1536" s="470"/>
    </row>
    <row r="1537" spans="1:9" x14ac:dyDescent="0.35">
      <c r="A1537" s="16" t="str">
        <f t="shared" si="23"/>
        <v/>
      </c>
      <c r="B1537" s="470"/>
      <c r="C1537" s="99"/>
      <c r="D1537" s="99"/>
      <c r="E1537" s="470"/>
      <c r="F1537" s="470"/>
      <c r="G1537" s="470"/>
      <c r="H1537" s="37"/>
      <c r="I1537" s="470"/>
    </row>
    <row r="1538" spans="1:9" x14ac:dyDescent="0.35">
      <c r="A1538" s="16" t="str">
        <f t="shared" si="23"/>
        <v/>
      </c>
      <c r="B1538" s="470"/>
      <c r="C1538" s="99"/>
      <c r="D1538" s="99"/>
      <c r="E1538" s="470"/>
      <c r="F1538" s="470"/>
      <c r="G1538" s="470"/>
      <c r="H1538" s="37"/>
      <c r="I1538" s="470"/>
    </row>
    <row r="1539" spans="1:9" x14ac:dyDescent="0.35">
      <c r="A1539" s="16" t="str">
        <f t="shared" si="23"/>
        <v/>
      </c>
      <c r="B1539" s="470"/>
      <c r="C1539" s="99"/>
      <c r="D1539" s="99"/>
      <c r="E1539" s="470"/>
      <c r="F1539" s="470"/>
      <c r="G1539" s="470"/>
      <c r="H1539" s="37"/>
      <c r="I1539" s="470"/>
    </row>
    <row r="1540" spans="1:9" x14ac:dyDescent="0.35">
      <c r="A1540" s="16" t="str">
        <f t="shared" si="23"/>
        <v/>
      </c>
      <c r="B1540" s="470"/>
      <c r="C1540" s="99"/>
      <c r="D1540" s="99"/>
      <c r="E1540" s="470"/>
      <c r="F1540" s="470"/>
      <c r="G1540" s="470"/>
      <c r="H1540" s="37"/>
      <c r="I1540" s="470"/>
    </row>
    <row r="1541" spans="1:9" x14ac:dyDescent="0.35">
      <c r="A1541" s="16" t="str">
        <f t="shared" si="23"/>
        <v/>
      </c>
      <c r="B1541" s="470"/>
      <c r="C1541" s="99"/>
      <c r="D1541" s="99"/>
      <c r="E1541" s="470"/>
      <c r="F1541" s="470"/>
      <c r="G1541" s="470"/>
      <c r="H1541" s="37"/>
      <c r="I1541" s="470"/>
    </row>
    <row r="1542" spans="1:9" x14ac:dyDescent="0.35">
      <c r="A1542" s="16" t="str">
        <f t="shared" si="23"/>
        <v/>
      </c>
      <c r="B1542" s="470"/>
      <c r="C1542" s="99"/>
      <c r="D1542" s="99"/>
      <c r="E1542" s="470"/>
      <c r="F1542" s="470"/>
      <c r="G1542" s="470"/>
      <c r="H1542" s="37"/>
      <c r="I1542" s="470"/>
    </row>
    <row r="1543" spans="1:9" x14ac:dyDescent="0.35">
      <c r="A1543" s="16" t="str">
        <f t="shared" si="23"/>
        <v/>
      </c>
      <c r="B1543" s="470"/>
      <c r="C1543" s="99"/>
      <c r="D1543" s="99"/>
      <c r="E1543" s="470"/>
      <c r="F1543" s="470"/>
      <c r="G1543" s="470"/>
      <c r="H1543" s="37"/>
      <c r="I1543" s="470"/>
    </row>
    <row r="1544" spans="1:9" x14ac:dyDescent="0.35">
      <c r="A1544" s="16" t="str">
        <f t="shared" si="23"/>
        <v/>
      </c>
      <c r="B1544" s="470"/>
      <c r="C1544" s="99"/>
      <c r="D1544" s="99"/>
      <c r="E1544" s="470"/>
      <c r="F1544" s="470"/>
      <c r="G1544" s="470"/>
      <c r="H1544" s="37"/>
      <c r="I1544" s="470"/>
    </row>
    <row r="1545" spans="1:9" x14ac:dyDescent="0.35">
      <c r="A1545" s="16" t="str">
        <f t="shared" si="23"/>
        <v/>
      </c>
      <c r="B1545" s="470"/>
      <c r="C1545" s="99"/>
      <c r="D1545" s="99"/>
      <c r="E1545" s="470"/>
      <c r="F1545" s="470"/>
      <c r="G1545" s="470"/>
      <c r="H1545" s="37"/>
      <c r="I1545" s="470"/>
    </row>
    <row r="1546" spans="1:9" x14ac:dyDescent="0.35">
      <c r="A1546" s="16" t="str">
        <f t="shared" si="23"/>
        <v/>
      </c>
      <c r="B1546" s="470"/>
      <c r="C1546" s="99"/>
      <c r="D1546" s="99"/>
      <c r="E1546" s="470"/>
      <c r="F1546" s="470"/>
      <c r="G1546" s="470"/>
      <c r="H1546" s="37"/>
      <c r="I1546" s="470"/>
    </row>
    <row r="1547" spans="1:9" x14ac:dyDescent="0.35">
      <c r="A1547" s="16" t="str">
        <f t="shared" si="23"/>
        <v/>
      </c>
      <c r="B1547" s="470"/>
      <c r="C1547" s="99"/>
      <c r="D1547" s="99"/>
      <c r="E1547" s="470"/>
      <c r="F1547" s="470"/>
      <c r="G1547" s="470"/>
      <c r="H1547" s="37"/>
      <c r="I1547" s="470"/>
    </row>
    <row r="1548" spans="1:9" x14ac:dyDescent="0.35">
      <c r="A1548" s="16" t="str">
        <f t="shared" ref="A1548:A1611" si="24">B1548&amp;C1548&amp;D1548</f>
        <v/>
      </c>
      <c r="B1548" s="470"/>
      <c r="C1548" s="99"/>
      <c r="D1548" s="99"/>
      <c r="E1548" s="470"/>
      <c r="F1548" s="470"/>
      <c r="G1548" s="470"/>
      <c r="H1548" s="37"/>
      <c r="I1548" s="470"/>
    </row>
    <row r="1549" spans="1:9" x14ac:dyDescent="0.35">
      <c r="A1549" s="16" t="str">
        <f t="shared" si="24"/>
        <v/>
      </c>
      <c r="B1549" s="470"/>
      <c r="C1549" s="99"/>
      <c r="D1549" s="99"/>
      <c r="E1549" s="470"/>
      <c r="F1549" s="470"/>
      <c r="G1549" s="470"/>
      <c r="H1549" s="37"/>
      <c r="I1549" s="470"/>
    </row>
    <row r="1550" spans="1:9" x14ac:dyDescent="0.35">
      <c r="A1550" s="16" t="str">
        <f t="shared" si="24"/>
        <v/>
      </c>
      <c r="B1550" s="470"/>
      <c r="C1550" s="99"/>
      <c r="D1550" s="99"/>
      <c r="E1550" s="470"/>
      <c r="F1550" s="470"/>
      <c r="G1550" s="470"/>
      <c r="H1550" s="37"/>
      <c r="I1550" s="470"/>
    </row>
    <row r="1551" spans="1:9" x14ac:dyDescent="0.35">
      <c r="A1551" s="16" t="str">
        <f t="shared" si="24"/>
        <v/>
      </c>
      <c r="B1551" s="470"/>
      <c r="C1551" s="99"/>
      <c r="D1551" s="99"/>
      <c r="E1551" s="470"/>
      <c r="F1551" s="470"/>
      <c r="G1551" s="470"/>
      <c r="H1551" s="37"/>
      <c r="I1551" s="470"/>
    </row>
    <row r="1552" spans="1:9" x14ac:dyDescent="0.35">
      <c r="A1552" s="16" t="str">
        <f t="shared" si="24"/>
        <v/>
      </c>
      <c r="B1552" s="470"/>
      <c r="C1552" s="99"/>
      <c r="D1552" s="99"/>
      <c r="E1552" s="470"/>
      <c r="F1552" s="470"/>
      <c r="G1552" s="470"/>
      <c r="H1552" s="37"/>
      <c r="I1552" s="470"/>
    </row>
    <row r="1553" spans="1:9" x14ac:dyDescent="0.35">
      <c r="A1553" s="16" t="str">
        <f t="shared" si="24"/>
        <v/>
      </c>
      <c r="B1553" s="470"/>
      <c r="C1553" s="99"/>
      <c r="D1553" s="99"/>
      <c r="E1553" s="470"/>
      <c r="F1553" s="470"/>
      <c r="G1553" s="470"/>
      <c r="H1553" s="37"/>
      <c r="I1553" s="470"/>
    </row>
    <row r="1554" spans="1:9" x14ac:dyDescent="0.35">
      <c r="A1554" s="16" t="str">
        <f t="shared" si="24"/>
        <v/>
      </c>
      <c r="B1554" s="470"/>
      <c r="C1554" s="99"/>
      <c r="D1554" s="99"/>
      <c r="E1554" s="470"/>
      <c r="F1554" s="470"/>
      <c r="G1554" s="470"/>
      <c r="H1554" s="37"/>
      <c r="I1554" s="470"/>
    </row>
    <row r="1555" spans="1:9" x14ac:dyDescent="0.35">
      <c r="A1555" s="16" t="str">
        <f t="shared" si="24"/>
        <v/>
      </c>
      <c r="B1555" s="470"/>
      <c r="C1555" s="99"/>
      <c r="D1555" s="99"/>
      <c r="E1555" s="470"/>
      <c r="F1555" s="470"/>
      <c r="G1555" s="470"/>
      <c r="H1555" s="37"/>
      <c r="I1555" s="470"/>
    </row>
    <row r="1556" spans="1:9" x14ac:dyDescent="0.35">
      <c r="A1556" s="16" t="str">
        <f t="shared" si="24"/>
        <v/>
      </c>
      <c r="B1556" s="470"/>
      <c r="C1556" s="99"/>
      <c r="D1556" s="99"/>
      <c r="E1556" s="470"/>
      <c r="F1556" s="470"/>
      <c r="G1556" s="470"/>
      <c r="H1556" s="37"/>
      <c r="I1556" s="470"/>
    </row>
    <row r="1557" spans="1:9" x14ac:dyDescent="0.35">
      <c r="A1557" s="16" t="str">
        <f t="shared" si="24"/>
        <v/>
      </c>
      <c r="B1557" s="470"/>
      <c r="C1557" s="99"/>
      <c r="D1557" s="99"/>
      <c r="E1557" s="470"/>
      <c r="F1557" s="470"/>
      <c r="G1557" s="470"/>
      <c r="H1557" s="37"/>
      <c r="I1557" s="470"/>
    </row>
    <row r="1558" spans="1:9" x14ac:dyDescent="0.35">
      <c r="A1558" s="16" t="str">
        <f t="shared" si="24"/>
        <v/>
      </c>
      <c r="B1558" s="470"/>
      <c r="C1558" s="99"/>
      <c r="D1558" s="99"/>
      <c r="E1558" s="470"/>
      <c r="F1558" s="470"/>
      <c r="G1558" s="470"/>
      <c r="H1558" s="37"/>
      <c r="I1558" s="470"/>
    </row>
    <row r="1559" spans="1:9" x14ac:dyDescent="0.35">
      <c r="A1559" s="16" t="str">
        <f t="shared" si="24"/>
        <v/>
      </c>
      <c r="B1559" s="470"/>
      <c r="C1559" s="99"/>
      <c r="D1559" s="99"/>
      <c r="E1559" s="470"/>
      <c r="F1559" s="470"/>
      <c r="G1559" s="470"/>
      <c r="H1559" s="37"/>
      <c r="I1559" s="470"/>
    </row>
    <row r="1560" spans="1:9" x14ac:dyDescent="0.35">
      <c r="A1560" s="16" t="str">
        <f t="shared" si="24"/>
        <v/>
      </c>
      <c r="B1560" s="470"/>
      <c r="C1560" s="99"/>
      <c r="D1560" s="99"/>
      <c r="E1560" s="470"/>
      <c r="F1560" s="470"/>
      <c r="G1560" s="470"/>
      <c r="H1560" s="37"/>
      <c r="I1560" s="470"/>
    </row>
    <row r="1561" spans="1:9" x14ac:dyDescent="0.35">
      <c r="A1561" s="16" t="str">
        <f t="shared" si="24"/>
        <v/>
      </c>
      <c r="B1561" s="470"/>
      <c r="C1561" s="99"/>
      <c r="D1561" s="99"/>
      <c r="E1561" s="470"/>
      <c r="F1561" s="470"/>
      <c r="G1561" s="470"/>
      <c r="H1561" s="37"/>
      <c r="I1561" s="470"/>
    </row>
    <row r="1562" spans="1:9" x14ac:dyDescent="0.35">
      <c r="A1562" s="16" t="str">
        <f t="shared" si="24"/>
        <v/>
      </c>
      <c r="B1562" s="470"/>
      <c r="C1562" s="99"/>
      <c r="D1562" s="99"/>
      <c r="E1562" s="470"/>
      <c r="F1562" s="470"/>
      <c r="G1562" s="470"/>
      <c r="H1562" s="37"/>
      <c r="I1562" s="470"/>
    </row>
    <row r="1563" spans="1:9" x14ac:dyDescent="0.35">
      <c r="A1563" s="16" t="str">
        <f t="shared" si="24"/>
        <v/>
      </c>
      <c r="B1563" s="470"/>
      <c r="C1563" s="99"/>
      <c r="D1563" s="99"/>
      <c r="E1563" s="470"/>
      <c r="F1563" s="470"/>
      <c r="G1563" s="470"/>
      <c r="H1563" s="37"/>
      <c r="I1563" s="470"/>
    </row>
    <row r="1564" spans="1:9" x14ac:dyDescent="0.35">
      <c r="A1564" s="16" t="str">
        <f t="shared" si="24"/>
        <v/>
      </c>
      <c r="B1564" s="470"/>
      <c r="C1564" s="99"/>
      <c r="D1564" s="99"/>
      <c r="E1564" s="470"/>
      <c r="F1564" s="470"/>
      <c r="G1564" s="470"/>
      <c r="H1564" s="37"/>
      <c r="I1564" s="470"/>
    </row>
    <row r="1565" spans="1:9" x14ac:dyDescent="0.35">
      <c r="A1565" s="16" t="str">
        <f t="shared" si="24"/>
        <v/>
      </c>
      <c r="B1565" s="470"/>
      <c r="C1565" s="99"/>
      <c r="D1565" s="99"/>
      <c r="E1565" s="470"/>
      <c r="F1565" s="470"/>
      <c r="G1565" s="470"/>
      <c r="H1565" s="37"/>
      <c r="I1565" s="470"/>
    </row>
    <row r="1566" spans="1:9" x14ac:dyDescent="0.35">
      <c r="A1566" s="16" t="str">
        <f t="shared" si="24"/>
        <v/>
      </c>
      <c r="B1566" s="470"/>
      <c r="C1566" s="99"/>
      <c r="D1566" s="99"/>
      <c r="E1566" s="470"/>
      <c r="F1566" s="470"/>
      <c r="G1566" s="470"/>
      <c r="H1566" s="37"/>
      <c r="I1566" s="470"/>
    </row>
    <row r="1567" spans="1:9" x14ac:dyDescent="0.35">
      <c r="A1567" s="16" t="str">
        <f t="shared" si="24"/>
        <v/>
      </c>
      <c r="B1567" s="470"/>
      <c r="C1567" s="99"/>
      <c r="D1567" s="99"/>
      <c r="E1567" s="470"/>
      <c r="F1567" s="470"/>
      <c r="G1567" s="470"/>
      <c r="H1567" s="37"/>
      <c r="I1567" s="470"/>
    </row>
    <row r="1568" spans="1:9" x14ac:dyDescent="0.35">
      <c r="A1568" s="16" t="str">
        <f t="shared" si="24"/>
        <v/>
      </c>
      <c r="B1568" s="470"/>
      <c r="C1568" s="99"/>
      <c r="D1568" s="99"/>
      <c r="E1568" s="470"/>
      <c r="F1568" s="470"/>
      <c r="G1568" s="470"/>
      <c r="H1568" s="37"/>
      <c r="I1568" s="470"/>
    </row>
    <row r="1569" spans="1:9" x14ac:dyDescent="0.35">
      <c r="A1569" s="16" t="str">
        <f t="shared" si="24"/>
        <v/>
      </c>
      <c r="B1569" s="470"/>
      <c r="C1569" s="99"/>
      <c r="D1569" s="99"/>
      <c r="E1569" s="470"/>
      <c r="F1569" s="470"/>
      <c r="G1569" s="470"/>
      <c r="H1569" s="37"/>
      <c r="I1569" s="470"/>
    </row>
    <row r="1570" spans="1:9" x14ac:dyDescent="0.35">
      <c r="A1570" s="16" t="str">
        <f t="shared" si="24"/>
        <v/>
      </c>
      <c r="B1570" s="470"/>
      <c r="C1570" s="99"/>
      <c r="D1570" s="99"/>
      <c r="E1570" s="470"/>
      <c r="F1570" s="470"/>
      <c r="G1570" s="470"/>
      <c r="H1570" s="37"/>
      <c r="I1570" s="470"/>
    </row>
    <row r="1571" spans="1:9" x14ac:dyDescent="0.35">
      <c r="A1571" s="16" t="str">
        <f t="shared" si="24"/>
        <v/>
      </c>
      <c r="B1571" s="470"/>
      <c r="C1571" s="99"/>
      <c r="D1571" s="99"/>
      <c r="E1571" s="470"/>
      <c r="F1571" s="470"/>
      <c r="G1571" s="470"/>
      <c r="H1571" s="37"/>
      <c r="I1571" s="470"/>
    </row>
    <row r="1572" spans="1:9" x14ac:dyDescent="0.35">
      <c r="A1572" s="16" t="str">
        <f t="shared" si="24"/>
        <v/>
      </c>
      <c r="B1572" s="470"/>
      <c r="C1572" s="99"/>
      <c r="D1572" s="99"/>
      <c r="E1572" s="470"/>
      <c r="F1572" s="470"/>
      <c r="G1572" s="470"/>
      <c r="H1572" s="37"/>
      <c r="I1572" s="470"/>
    </row>
    <row r="1573" spans="1:9" x14ac:dyDescent="0.35">
      <c r="A1573" s="16" t="str">
        <f t="shared" si="24"/>
        <v/>
      </c>
      <c r="B1573" s="470"/>
      <c r="C1573" s="99"/>
      <c r="D1573" s="99"/>
      <c r="E1573" s="470"/>
      <c r="F1573" s="470"/>
      <c r="G1573" s="470"/>
      <c r="H1573" s="37"/>
      <c r="I1573" s="470"/>
    </row>
    <row r="1574" spans="1:9" x14ac:dyDescent="0.35">
      <c r="A1574" s="16" t="str">
        <f t="shared" si="24"/>
        <v/>
      </c>
      <c r="B1574" s="470"/>
      <c r="C1574" s="99"/>
      <c r="D1574" s="99"/>
      <c r="E1574" s="470"/>
      <c r="F1574" s="470"/>
      <c r="G1574" s="470"/>
      <c r="H1574" s="37"/>
      <c r="I1574" s="470"/>
    </row>
    <row r="1575" spans="1:9" x14ac:dyDescent="0.35">
      <c r="A1575" s="16" t="str">
        <f t="shared" si="24"/>
        <v/>
      </c>
      <c r="B1575" s="470"/>
      <c r="C1575" s="99"/>
      <c r="D1575" s="99"/>
      <c r="E1575" s="470"/>
      <c r="F1575" s="470"/>
      <c r="G1575" s="470"/>
      <c r="H1575" s="37"/>
      <c r="I1575" s="470"/>
    </row>
    <row r="1576" spans="1:9" x14ac:dyDescent="0.35">
      <c r="A1576" s="16" t="str">
        <f t="shared" si="24"/>
        <v/>
      </c>
      <c r="B1576" s="470"/>
      <c r="C1576" s="99"/>
      <c r="D1576" s="99"/>
      <c r="E1576" s="470"/>
      <c r="F1576" s="470"/>
      <c r="G1576" s="470"/>
      <c r="H1576" s="37"/>
      <c r="I1576" s="470"/>
    </row>
    <row r="1577" spans="1:9" x14ac:dyDescent="0.35">
      <c r="A1577" s="16" t="str">
        <f t="shared" si="24"/>
        <v/>
      </c>
      <c r="B1577" s="470"/>
      <c r="C1577" s="99"/>
      <c r="D1577" s="99"/>
      <c r="E1577" s="470"/>
      <c r="F1577" s="470"/>
      <c r="G1577" s="470"/>
      <c r="H1577" s="37"/>
      <c r="I1577" s="470"/>
    </row>
    <row r="1578" spans="1:9" x14ac:dyDescent="0.35">
      <c r="A1578" s="16" t="str">
        <f t="shared" si="24"/>
        <v/>
      </c>
      <c r="B1578" s="470"/>
      <c r="C1578" s="99"/>
      <c r="D1578" s="99"/>
      <c r="E1578" s="470"/>
      <c r="F1578" s="470"/>
      <c r="G1578" s="470"/>
      <c r="H1578" s="37"/>
      <c r="I1578" s="470"/>
    </row>
    <row r="1579" spans="1:9" x14ac:dyDescent="0.35">
      <c r="A1579" s="16" t="str">
        <f t="shared" si="24"/>
        <v/>
      </c>
      <c r="B1579" s="470"/>
      <c r="C1579" s="99"/>
      <c r="D1579" s="99"/>
      <c r="E1579" s="470"/>
      <c r="F1579" s="470"/>
      <c r="G1579" s="470"/>
      <c r="H1579" s="37"/>
      <c r="I1579" s="470"/>
    </row>
    <row r="1580" spans="1:9" x14ac:dyDescent="0.35">
      <c r="A1580" s="16" t="str">
        <f t="shared" si="24"/>
        <v/>
      </c>
      <c r="B1580" s="470"/>
      <c r="C1580" s="99"/>
      <c r="D1580" s="99"/>
      <c r="E1580" s="470"/>
      <c r="F1580" s="470"/>
      <c r="G1580" s="470"/>
      <c r="H1580" s="37"/>
      <c r="I1580" s="470"/>
    </row>
    <row r="1581" spans="1:9" x14ac:dyDescent="0.35">
      <c r="A1581" s="16" t="str">
        <f t="shared" si="24"/>
        <v/>
      </c>
      <c r="B1581" s="470"/>
      <c r="C1581" s="99"/>
      <c r="D1581" s="99"/>
      <c r="E1581" s="470"/>
      <c r="F1581" s="470"/>
      <c r="G1581" s="470"/>
      <c r="H1581" s="37"/>
      <c r="I1581" s="470"/>
    </row>
    <row r="1582" spans="1:9" x14ac:dyDescent="0.35">
      <c r="A1582" s="16" t="str">
        <f t="shared" si="24"/>
        <v/>
      </c>
      <c r="B1582" s="470"/>
      <c r="C1582" s="99"/>
      <c r="D1582" s="99"/>
      <c r="E1582" s="470"/>
      <c r="F1582" s="470"/>
      <c r="G1582" s="470"/>
      <c r="H1582" s="37"/>
      <c r="I1582" s="470"/>
    </row>
    <row r="1583" spans="1:9" x14ac:dyDescent="0.35">
      <c r="A1583" s="16" t="str">
        <f t="shared" si="24"/>
        <v/>
      </c>
      <c r="B1583" s="470"/>
      <c r="C1583" s="99"/>
      <c r="D1583" s="99"/>
      <c r="E1583" s="470"/>
      <c r="F1583" s="470"/>
      <c r="G1583" s="470"/>
      <c r="H1583" s="37"/>
      <c r="I1583" s="470"/>
    </row>
    <row r="1584" spans="1:9" x14ac:dyDescent="0.35">
      <c r="A1584" s="16" t="str">
        <f t="shared" si="24"/>
        <v/>
      </c>
      <c r="B1584" s="470"/>
      <c r="C1584" s="99"/>
      <c r="D1584" s="99"/>
      <c r="E1584" s="470"/>
      <c r="F1584" s="470"/>
      <c r="G1584" s="470"/>
      <c r="H1584" s="37"/>
      <c r="I1584" s="470"/>
    </row>
    <row r="1585" spans="1:9" x14ac:dyDescent="0.35">
      <c r="A1585" s="16" t="str">
        <f t="shared" si="24"/>
        <v/>
      </c>
      <c r="B1585" s="470"/>
      <c r="C1585" s="99"/>
      <c r="D1585" s="99"/>
      <c r="E1585" s="470"/>
      <c r="F1585" s="470"/>
      <c r="G1585" s="470"/>
      <c r="H1585" s="37"/>
      <c r="I1585" s="470"/>
    </row>
    <row r="1586" spans="1:9" x14ac:dyDescent="0.35">
      <c r="A1586" s="16" t="str">
        <f t="shared" si="24"/>
        <v/>
      </c>
      <c r="B1586" s="470"/>
      <c r="C1586" s="99"/>
      <c r="D1586" s="99"/>
      <c r="E1586" s="470"/>
      <c r="F1586" s="470"/>
      <c r="G1586" s="470"/>
      <c r="H1586" s="37"/>
      <c r="I1586" s="470"/>
    </row>
    <row r="1587" spans="1:9" x14ac:dyDescent="0.35">
      <c r="A1587" s="16" t="str">
        <f t="shared" si="24"/>
        <v/>
      </c>
      <c r="B1587" s="470"/>
      <c r="C1587" s="99"/>
      <c r="D1587" s="99"/>
      <c r="E1587" s="470"/>
      <c r="F1587" s="470"/>
      <c r="G1587" s="470"/>
      <c r="H1587" s="37"/>
      <c r="I1587" s="470"/>
    </row>
    <row r="1588" spans="1:9" x14ac:dyDescent="0.35">
      <c r="A1588" s="16" t="str">
        <f t="shared" si="24"/>
        <v/>
      </c>
      <c r="B1588" s="470"/>
      <c r="C1588" s="99"/>
      <c r="D1588" s="99"/>
      <c r="E1588" s="470"/>
      <c r="F1588" s="470"/>
      <c r="G1588" s="470"/>
      <c r="H1588" s="37"/>
      <c r="I1588" s="470"/>
    </row>
    <row r="1589" spans="1:9" x14ac:dyDescent="0.35">
      <c r="A1589" s="16" t="str">
        <f t="shared" si="24"/>
        <v/>
      </c>
      <c r="B1589" s="470"/>
      <c r="C1589" s="99"/>
      <c r="D1589" s="99"/>
      <c r="E1589" s="470"/>
      <c r="F1589" s="470"/>
      <c r="G1589" s="470"/>
      <c r="H1589" s="37"/>
      <c r="I1589" s="470"/>
    </row>
    <row r="1590" spans="1:9" x14ac:dyDescent="0.35">
      <c r="A1590" s="16" t="str">
        <f t="shared" si="24"/>
        <v/>
      </c>
      <c r="B1590" s="470"/>
      <c r="C1590" s="99"/>
      <c r="D1590" s="99"/>
      <c r="E1590" s="470"/>
      <c r="F1590" s="470"/>
      <c r="G1590" s="470"/>
      <c r="H1590" s="37"/>
      <c r="I1590" s="470"/>
    </row>
    <row r="1591" spans="1:9" x14ac:dyDescent="0.35">
      <c r="A1591" s="16" t="str">
        <f t="shared" si="24"/>
        <v/>
      </c>
      <c r="B1591" s="470"/>
      <c r="C1591" s="99"/>
      <c r="D1591" s="99"/>
      <c r="E1591" s="470"/>
      <c r="F1591" s="470"/>
      <c r="G1591" s="470"/>
      <c r="H1591" s="37"/>
      <c r="I1591" s="470"/>
    </row>
    <row r="1592" spans="1:9" x14ac:dyDescent="0.35">
      <c r="A1592" s="16" t="str">
        <f t="shared" si="24"/>
        <v/>
      </c>
      <c r="B1592" s="470"/>
      <c r="C1592" s="99"/>
      <c r="D1592" s="99"/>
      <c r="E1592" s="470"/>
      <c r="F1592" s="470"/>
      <c r="G1592" s="470"/>
      <c r="H1592" s="37"/>
      <c r="I1592" s="470"/>
    </row>
    <row r="1593" spans="1:9" x14ac:dyDescent="0.35">
      <c r="A1593" s="16" t="str">
        <f t="shared" si="24"/>
        <v/>
      </c>
      <c r="B1593" s="470"/>
      <c r="C1593" s="99"/>
      <c r="D1593" s="99"/>
      <c r="E1593" s="470"/>
      <c r="F1593" s="470"/>
      <c r="G1593" s="470"/>
      <c r="H1593" s="37"/>
      <c r="I1593" s="470"/>
    </row>
    <row r="1594" spans="1:9" x14ac:dyDescent="0.35">
      <c r="A1594" s="16" t="str">
        <f t="shared" si="24"/>
        <v/>
      </c>
      <c r="B1594" s="470"/>
      <c r="C1594" s="99"/>
      <c r="D1594" s="99"/>
      <c r="E1594" s="470"/>
      <c r="F1594" s="470"/>
      <c r="G1594" s="470"/>
      <c r="H1594" s="37"/>
      <c r="I1594" s="470"/>
    </row>
    <row r="1595" spans="1:9" x14ac:dyDescent="0.35">
      <c r="A1595" s="16" t="str">
        <f t="shared" si="24"/>
        <v/>
      </c>
      <c r="B1595" s="470"/>
      <c r="C1595" s="99"/>
      <c r="D1595" s="99"/>
      <c r="E1595" s="470"/>
      <c r="F1595" s="470"/>
      <c r="G1595" s="470"/>
      <c r="H1595" s="37"/>
      <c r="I1595" s="470"/>
    </row>
    <row r="1596" spans="1:9" x14ac:dyDescent="0.35">
      <c r="A1596" s="16" t="str">
        <f t="shared" si="24"/>
        <v/>
      </c>
      <c r="B1596" s="470"/>
      <c r="C1596" s="99"/>
      <c r="D1596" s="99"/>
      <c r="E1596" s="470"/>
      <c r="F1596" s="470"/>
      <c r="G1596" s="470"/>
      <c r="H1596" s="37"/>
      <c r="I1596" s="470"/>
    </row>
    <row r="1597" spans="1:9" x14ac:dyDescent="0.35">
      <c r="A1597" s="16" t="str">
        <f t="shared" si="24"/>
        <v/>
      </c>
      <c r="B1597" s="470"/>
      <c r="C1597" s="99"/>
      <c r="D1597" s="99"/>
      <c r="E1597" s="470"/>
      <c r="F1597" s="470"/>
      <c r="G1597" s="470"/>
      <c r="H1597" s="37"/>
      <c r="I1597" s="470"/>
    </row>
    <row r="1598" spans="1:9" x14ac:dyDescent="0.35">
      <c r="A1598" s="16" t="str">
        <f t="shared" si="24"/>
        <v/>
      </c>
      <c r="B1598" s="470"/>
      <c r="C1598" s="99"/>
      <c r="D1598" s="99"/>
      <c r="E1598" s="470"/>
      <c r="F1598" s="470"/>
      <c r="G1598" s="470"/>
      <c r="H1598" s="37"/>
      <c r="I1598" s="470"/>
    </row>
    <row r="1599" spans="1:9" x14ac:dyDescent="0.35">
      <c r="A1599" s="16" t="str">
        <f t="shared" si="24"/>
        <v/>
      </c>
      <c r="B1599" s="470"/>
      <c r="C1599" s="99"/>
      <c r="D1599" s="99"/>
      <c r="E1599" s="470"/>
      <c r="F1599" s="470"/>
      <c r="G1599" s="470"/>
      <c r="H1599" s="37"/>
      <c r="I1599" s="470"/>
    </row>
    <row r="1600" spans="1:9" x14ac:dyDescent="0.35">
      <c r="A1600" s="16" t="str">
        <f t="shared" si="24"/>
        <v/>
      </c>
      <c r="B1600" s="470"/>
      <c r="C1600" s="99"/>
      <c r="D1600" s="99"/>
      <c r="E1600" s="470"/>
      <c r="F1600" s="470"/>
      <c r="G1600" s="470"/>
      <c r="H1600" s="37"/>
      <c r="I1600" s="470"/>
    </row>
    <row r="1601" spans="1:9" x14ac:dyDescent="0.35">
      <c r="A1601" s="16" t="str">
        <f t="shared" si="24"/>
        <v/>
      </c>
      <c r="B1601" s="470"/>
      <c r="C1601" s="99"/>
      <c r="D1601" s="99"/>
      <c r="E1601" s="470"/>
      <c r="F1601" s="470"/>
      <c r="G1601" s="470"/>
      <c r="H1601" s="37"/>
      <c r="I1601" s="470"/>
    </row>
    <row r="1602" spans="1:9" x14ac:dyDescent="0.35">
      <c r="A1602" s="16" t="str">
        <f t="shared" si="24"/>
        <v/>
      </c>
      <c r="B1602" s="470"/>
      <c r="C1602" s="99"/>
      <c r="D1602" s="99"/>
      <c r="E1602" s="470"/>
      <c r="F1602" s="470"/>
      <c r="G1602" s="470"/>
      <c r="H1602" s="37"/>
      <c r="I1602" s="470"/>
    </row>
    <row r="1603" spans="1:9" x14ac:dyDescent="0.35">
      <c r="A1603" s="16" t="str">
        <f t="shared" si="24"/>
        <v/>
      </c>
      <c r="B1603" s="470"/>
      <c r="C1603" s="99"/>
      <c r="D1603" s="99"/>
      <c r="E1603" s="470"/>
      <c r="F1603" s="470"/>
      <c r="G1603" s="470"/>
      <c r="H1603" s="37"/>
      <c r="I1603" s="470"/>
    </row>
    <row r="1604" spans="1:9" x14ac:dyDescent="0.35">
      <c r="A1604" s="16" t="str">
        <f t="shared" si="24"/>
        <v/>
      </c>
      <c r="B1604" s="470"/>
      <c r="C1604" s="99"/>
      <c r="D1604" s="99"/>
      <c r="E1604" s="470"/>
      <c r="F1604" s="470"/>
      <c r="G1604" s="470"/>
      <c r="H1604" s="37"/>
      <c r="I1604" s="470"/>
    </row>
    <row r="1605" spans="1:9" x14ac:dyDescent="0.35">
      <c r="A1605" s="16" t="str">
        <f t="shared" si="24"/>
        <v/>
      </c>
      <c r="B1605" s="470"/>
      <c r="C1605" s="99"/>
      <c r="D1605" s="99"/>
      <c r="E1605" s="470"/>
      <c r="F1605" s="470"/>
      <c r="G1605" s="470"/>
      <c r="H1605" s="37"/>
      <c r="I1605" s="470"/>
    </row>
    <row r="1606" spans="1:9" x14ac:dyDescent="0.35">
      <c r="A1606" s="16" t="str">
        <f t="shared" si="24"/>
        <v/>
      </c>
      <c r="B1606" s="470"/>
      <c r="C1606" s="99"/>
      <c r="D1606" s="99"/>
      <c r="E1606" s="470"/>
      <c r="F1606" s="470"/>
      <c r="G1606" s="470"/>
      <c r="H1606" s="37"/>
      <c r="I1606" s="470"/>
    </row>
    <row r="1607" spans="1:9" x14ac:dyDescent="0.35">
      <c r="A1607" s="16" t="str">
        <f t="shared" si="24"/>
        <v/>
      </c>
      <c r="B1607" s="470"/>
      <c r="C1607" s="99"/>
      <c r="D1607" s="99"/>
      <c r="E1607" s="470"/>
      <c r="F1607" s="470"/>
      <c r="G1607" s="470"/>
      <c r="H1607" s="37"/>
      <c r="I1607" s="470"/>
    </row>
    <row r="1608" spans="1:9" x14ac:dyDescent="0.35">
      <c r="A1608" s="16" t="str">
        <f t="shared" si="24"/>
        <v/>
      </c>
      <c r="B1608" s="470"/>
      <c r="C1608" s="99"/>
      <c r="D1608" s="99"/>
      <c r="E1608" s="470"/>
      <c r="F1608" s="470"/>
      <c r="G1608" s="470"/>
      <c r="H1608" s="37"/>
      <c r="I1608" s="470"/>
    </row>
    <row r="1609" spans="1:9" x14ac:dyDescent="0.35">
      <c r="A1609" s="16" t="str">
        <f t="shared" si="24"/>
        <v/>
      </c>
      <c r="B1609" s="470"/>
      <c r="C1609" s="99"/>
      <c r="D1609" s="99"/>
      <c r="E1609" s="470"/>
      <c r="F1609" s="470"/>
      <c r="G1609" s="470"/>
      <c r="H1609" s="37"/>
      <c r="I1609" s="470"/>
    </row>
    <row r="1610" spans="1:9" x14ac:dyDescent="0.35">
      <c r="A1610" s="16" t="str">
        <f t="shared" si="24"/>
        <v/>
      </c>
      <c r="B1610" s="470"/>
      <c r="C1610" s="99"/>
      <c r="D1610" s="99"/>
      <c r="E1610" s="470"/>
      <c r="F1610" s="470"/>
      <c r="G1610" s="470"/>
      <c r="H1610" s="37"/>
      <c r="I1610" s="470"/>
    </row>
    <row r="1611" spans="1:9" x14ac:dyDescent="0.35">
      <c r="A1611" s="16" t="str">
        <f t="shared" si="24"/>
        <v/>
      </c>
      <c r="B1611" s="470"/>
      <c r="C1611" s="99"/>
      <c r="D1611" s="99"/>
      <c r="E1611" s="470"/>
      <c r="F1611" s="470"/>
      <c r="G1611" s="470"/>
      <c r="H1611" s="37"/>
      <c r="I1611" s="470"/>
    </row>
    <row r="1612" spans="1:9" x14ac:dyDescent="0.35">
      <c r="A1612" s="16" t="str">
        <f t="shared" ref="A1612:A1675" si="25">B1612&amp;C1612&amp;D1612</f>
        <v/>
      </c>
      <c r="B1612" s="470"/>
      <c r="C1612" s="99"/>
      <c r="D1612" s="99"/>
      <c r="E1612" s="470"/>
      <c r="F1612" s="470"/>
      <c r="G1612" s="470"/>
      <c r="H1612" s="37"/>
      <c r="I1612" s="470"/>
    </row>
    <row r="1613" spans="1:9" x14ac:dyDescent="0.35">
      <c r="A1613" s="16" t="str">
        <f t="shared" si="25"/>
        <v/>
      </c>
      <c r="B1613" s="470"/>
      <c r="C1613" s="99"/>
      <c r="D1613" s="99"/>
      <c r="E1613" s="470"/>
      <c r="F1613" s="470"/>
      <c r="G1613" s="470"/>
      <c r="H1613" s="37"/>
      <c r="I1613" s="470"/>
    </row>
    <row r="1614" spans="1:9" x14ac:dyDescent="0.35">
      <c r="A1614" s="16" t="str">
        <f t="shared" si="25"/>
        <v/>
      </c>
      <c r="B1614" s="470"/>
      <c r="C1614" s="99"/>
      <c r="D1614" s="99"/>
      <c r="E1614" s="470"/>
      <c r="F1614" s="470"/>
      <c r="G1614" s="470"/>
      <c r="H1614" s="37"/>
      <c r="I1614" s="470"/>
    </row>
    <row r="1615" spans="1:9" x14ac:dyDescent="0.35">
      <c r="A1615" s="16" t="str">
        <f t="shared" si="25"/>
        <v/>
      </c>
      <c r="B1615" s="470"/>
      <c r="C1615" s="99"/>
      <c r="D1615" s="99"/>
      <c r="E1615" s="470"/>
      <c r="F1615" s="470"/>
      <c r="G1615" s="470"/>
      <c r="H1615" s="37"/>
      <c r="I1615" s="470"/>
    </row>
    <row r="1616" spans="1:9" x14ac:dyDescent="0.35">
      <c r="A1616" s="16" t="str">
        <f t="shared" si="25"/>
        <v/>
      </c>
      <c r="B1616" s="470"/>
      <c r="C1616" s="99"/>
      <c r="D1616" s="99"/>
      <c r="E1616" s="470"/>
      <c r="F1616" s="470"/>
      <c r="G1616" s="470"/>
      <c r="H1616" s="37"/>
      <c r="I1616" s="470"/>
    </row>
    <row r="1617" spans="1:9" x14ac:dyDescent="0.35">
      <c r="A1617" s="16" t="str">
        <f t="shared" si="25"/>
        <v/>
      </c>
      <c r="B1617" s="470"/>
      <c r="C1617" s="99"/>
      <c r="D1617" s="99"/>
      <c r="E1617" s="470"/>
      <c r="F1617" s="470"/>
      <c r="G1617" s="470"/>
      <c r="H1617" s="37"/>
      <c r="I1617" s="470"/>
    </row>
    <row r="1618" spans="1:9" x14ac:dyDescent="0.35">
      <c r="A1618" s="16" t="str">
        <f t="shared" si="25"/>
        <v/>
      </c>
      <c r="B1618" s="470"/>
      <c r="C1618" s="99"/>
      <c r="D1618" s="99"/>
      <c r="E1618" s="470"/>
      <c r="F1618" s="470"/>
      <c r="G1618" s="470"/>
      <c r="H1618" s="37"/>
      <c r="I1618" s="470"/>
    </row>
    <row r="1619" spans="1:9" x14ac:dyDescent="0.35">
      <c r="A1619" s="16" t="str">
        <f t="shared" si="25"/>
        <v/>
      </c>
      <c r="B1619" s="470"/>
      <c r="C1619" s="99"/>
      <c r="D1619" s="99"/>
      <c r="E1619" s="470"/>
      <c r="F1619" s="470"/>
      <c r="G1619" s="470"/>
      <c r="H1619" s="37"/>
      <c r="I1619" s="470"/>
    </row>
    <row r="1620" spans="1:9" x14ac:dyDescent="0.35">
      <c r="A1620" s="16" t="str">
        <f t="shared" si="25"/>
        <v/>
      </c>
      <c r="B1620" s="470"/>
      <c r="C1620" s="99"/>
      <c r="D1620" s="99"/>
      <c r="E1620" s="470"/>
      <c r="F1620" s="470"/>
      <c r="G1620" s="470"/>
      <c r="H1620" s="37"/>
      <c r="I1620" s="470"/>
    </row>
    <row r="1621" spans="1:9" x14ac:dyDescent="0.35">
      <c r="A1621" s="16" t="str">
        <f t="shared" si="25"/>
        <v/>
      </c>
      <c r="B1621" s="470"/>
      <c r="C1621" s="99"/>
      <c r="D1621" s="99"/>
      <c r="E1621" s="470"/>
      <c r="F1621" s="470"/>
      <c r="G1621" s="470"/>
      <c r="H1621" s="37"/>
      <c r="I1621" s="470"/>
    </row>
    <row r="1622" spans="1:9" x14ac:dyDescent="0.35">
      <c r="A1622" s="16" t="str">
        <f t="shared" si="25"/>
        <v/>
      </c>
      <c r="B1622" s="470"/>
      <c r="C1622" s="99"/>
      <c r="D1622" s="99"/>
      <c r="E1622" s="470"/>
      <c r="F1622" s="470"/>
      <c r="G1622" s="470"/>
      <c r="H1622" s="37"/>
      <c r="I1622" s="470"/>
    </row>
    <row r="1623" spans="1:9" x14ac:dyDescent="0.35">
      <c r="A1623" s="16" t="str">
        <f t="shared" si="25"/>
        <v/>
      </c>
      <c r="B1623" s="470"/>
      <c r="C1623" s="99"/>
      <c r="D1623" s="99"/>
      <c r="E1623" s="470"/>
      <c r="F1623" s="470"/>
      <c r="G1623" s="470"/>
      <c r="H1623" s="37"/>
      <c r="I1623" s="470"/>
    </row>
    <row r="1624" spans="1:9" x14ac:dyDescent="0.35">
      <c r="A1624" s="16" t="str">
        <f t="shared" si="25"/>
        <v/>
      </c>
      <c r="B1624" s="470"/>
      <c r="C1624" s="99"/>
      <c r="D1624" s="99"/>
      <c r="E1624" s="470"/>
      <c r="F1624" s="470"/>
      <c r="G1624" s="470"/>
      <c r="H1624" s="37"/>
      <c r="I1624" s="470"/>
    </row>
    <row r="1625" spans="1:9" x14ac:dyDescent="0.35">
      <c r="A1625" s="16" t="str">
        <f t="shared" si="25"/>
        <v/>
      </c>
      <c r="B1625" s="470"/>
      <c r="C1625" s="99"/>
      <c r="D1625" s="99"/>
      <c r="E1625" s="470"/>
      <c r="F1625" s="470"/>
      <c r="G1625" s="470"/>
      <c r="H1625" s="37"/>
      <c r="I1625" s="470"/>
    </row>
    <row r="1626" spans="1:9" x14ac:dyDescent="0.35">
      <c r="A1626" s="16" t="str">
        <f t="shared" si="25"/>
        <v/>
      </c>
      <c r="B1626" s="470"/>
      <c r="C1626" s="99"/>
      <c r="D1626" s="99"/>
      <c r="E1626" s="470"/>
      <c r="F1626" s="470"/>
      <c r="G1626" s="470"/>
      <c r="H1626" s="37"/>
      <c r="I1626" s="470"/>
    </row>
    <row r="1627" spans="1:9" x14ac:dyDescent="0.35">
      <c r="A1627" s="16" t="str">
        <f t="shared" si="25"/>
        <v/>
      </c>
      <c r="B1627" s="470"/>
      <c r="C1627" s="99"/>
      <c r="D1627" s="99"/>
      <c r="E1627" s="470"/>
      <c r="F1627" s="470"/>
      <c r="G1627" s="470"/>
      <c r="H1627" s="37"/>
      <c r="I1627" s="470"/>
    </row>
    <row r="1628" spans="1:9" x14ac:dyDescent="0.35">
      <c r="A1628" s="16" t="str">
        <f t="shared" si="25"/>
        <v/>
      </c>
      <c r="B1628" s="470"/>
      <c r="C1628" s="99"/>
      <c r="D1628" s="99"/>
      <c r="E1628" s="470"/>
      <c r="F1628" s="470"/>
      <c r="G1628" s="470"/>
      <c r="H1628" s="37"/>
      <c r="I1628" s="470"/>
    </row>
    <row r="1629" spans="1:9" x14ac:dyDescent="0.35">
      <c r="A1629" s="16" t="str">
        <f t="shared" si="25"/>
        <v/>
      </c>
      <c r="B1629" s="470"/>
      <c r="C1629" s="99"/>
      <c r="D1629" s="99"/>
      <c r="E1629" s="470"/>
      <c r="F1629" s="470"/>
      <c r="G1629" s="470"/>
      <c r="H1629" s="37"/>
      <c r="I1629" s="470"/>
    </row>
    <row r="1630" spans="1:9" x14ac:dyDescent="0.35">
      <c r="A1630" s="16" t="str">
        <f t="shared" si="25"/>
        <v/>
      </c>
      <c r="B1630" s="470"/>
      <c r="C1630" s="99"/>
      <c r="D1630" s="99"/>
      <c r="E1630" s="470"/>
      <c r="F1630" s="470"/>
      <c r="G1630" s="470"/>
      <c r="H1630" s="37"/>
      <c r="I1630" s="470"/>
    </row>
    <row r="1631" spans="1:9" x14ac:dyDescent="0.35">
      <c r="A1631" s="16" t="str">
        <f t="shared" si="25"/>
        <v/>
      </c>
      <c r="B1631" s="470"/>
      <c r="C1631" s="99"/>
      <c r="D1631" s="99"/>
      <c r="E1631" s="470"/>
      <c r="F1631" s="470"/>
      <c r="G1631" s="470"/>
      <c r="H1631" s="37"/>
      <c r="I1631" s="470"/>
    </row>
    <row r="1632" spans="1:9" x14ac:dyDescent="0.35">
      <c r="A1632" s="16" t="str">
        <f t="shared" si="25"/>
        <v/>
      </c>
      <c r="B1632" s="470"/>
      <c r="C1632" s="99"/>
      <c r="D1632" s="99"/>
      <c r="E1632" s="470"/>
      <c r="F1632" s="470"/>
      <c r="G1632" s="470"/>
      <c r="H1632" s="37"/>
      <c r="I1632" s="470"/>
    </row>
    <row r="1633" spans="1:9" x14ac:dyDescent="0.35">
      <c r="A1633" s="16" t="str">
        <f t="shared" si="25"/>
        <v/>
      </c>
      <c r="B1633" s="470"/>
      <c r="C1633" s="99"/>
      <c r="D1633" s="99"/>
      <c r="E1633" s="470"/>
      <c r="F1633" s="470"/>
      <c r="G1633" s="470"/>
      <c r="H1633" s="37"/>
      <c r="I1633" s="470"/>
    </row>
    <row r="1634" spans="1:9" x14ac:dyDescent="0.35">
      <c r="A1634" s="16" t="str">
        <f t="shared" si="25"/>
        <v/>
      </c>
      <c r="B1634" s="470"/>
      <c r="C1634" s="99"/>
      <c r="D1634" s="99"/>
      <c r="E1634" s="470"/>
      <c r="F1634" s="470"/>
      <c r="G1634" s="470"/>
      <c r="H1634" s="37"/>
      <c r="I1634" s="470"/>
    </row>
    <row r="1635" spans="1:9" x14ac:dyDescent="0.35">
      <c r="A1635" s="16" t="str">
        <f t="shared" si="25"/>
        <v/>
      </c>
      <c r="B1635" s="470"/>
      <c r="C1635" s="99"/>
      <c r="D1635" s="99"/>
      <c r="E1635" s="470"/>
      <c r="F1635" s="470"/>
      <c r="G1635" s="470"/>
      <c r="H1635" s="37"/>
      <c r="I1635" s="470"/>
    </row>
    <row r="1636" spans="1:9" x14ac:dyDescent="0.35">
      <c r="A1636" s="16" t="str">
        <f t="shared" si="25"/>
        <v/>
      </c>
      <c r="B1636" s="470"/>
      <c r="C1636" s="99"/>
      <c r="D1636" s="99"/>
      <c r="E1636" s="470"/>
      <c r="F1636" s="470"/>
      <c r="G1636" s="470"/>
      <c r="H1636" s="37"/>
      <c r="I1636" s="470"/>
    </row>
    <row r="1637" spans="1:9" x14ac:dyDescent="0.35">
      <c r="A1637" s="16" t="str">
        <f t="shared" si="25"/>
        <v/>
      </c>
      <c r="B1637" s="470"/>
      <c r="C1637" s="99"/>
      <c r="D1637" s="99"/>
      <c r="E1637" s="470"/>
      <c r="F1637" s="470"/>
      <c r="G1637" s="470"/>
      <c r="H1637" s="37"/>
      <c r="I1637" s="470"/>
    </row>
    <row r="1638" spans="1:9" x14ac:dyDescent="0.35">
      <c r="A1638" s="16" t="str">
        <f t="shared" si="25"/>
        <v/>
      </c>
      <c r="B1638" s="470"/>
      <c r="C1638" s="99"/>
      <c r="D1638" s="99"/>
      <c r="E1638" s="470"/>
      <c r="F1638" s="470"/>
      <c r="G1638" s="470"/>
      <c r="H1638" s="37"/>
      <c r="I1638" s="470"/>
    </row>
    <row r="1639" spans="1:9" x14ac:dyDescent="0.35">
      <c r="A1639" s="16" t="str">
        <f t="shared" si="25"/>
        <v/>
      </c>
      <c r="B1639" s="470"/>
      <c r="C1639" s="99"/>
      <c r="D1639" s="99"/>
      <c r="E1639" s="470"/>
      <c r="F1639" s="470"/>
      <c r="G1639" s="470"/>
      <c r="H1639" s="37"/>
      <c r="I1639" s="470"/>
    </row>
    <row r="1640" spans="1:9" x14ac:dyDescent="0.35">
      <c r="A1640" s="16" t="str">
        <f t="shared" si="25"/>
        <v/>
      </c>
      <c r="B1640" s="470"/>
      <c r="C1640" s="99"/>
      <c r="D1640" s="99"/>
      <c r="E1640" s="470"/>
      <c r="F1640" s="470"/>
      <c r="G1640" s="470"/>
      <c r="H1640" s="37"/>
      <c r="I1640" s="470"/>
    </row>
    <row r="1641" spans="1:9" x14ac:dyDescent="0.35">
      <c r="A1641" s="16" t="str">
        <f t="shared" si="25"/>
        <v/>
      </c>
      <c r="B1641" s="470"/>
      <c r="C1641" s="99"/>
      <c r="D1641" s="99"/>
      <c r="E1641" s="470"/>
      <c r="F1641" s="470"/>
      <c r="G1641" s="470"/>
      <c r="H1641" s="37"/>
      <c r="I1641" s="470"/>
    </row>
    <row r="1642" spans="1:9" x14ac:dyDescent="0.35">
      <c r="A1642" s="16" t="str">
        <f t="shared" si="25"/>
        <v/>
      </c>
      <c r="B1642" s="470"/>
      <c r="C1642" s="99"/>
      <c r="D1642" s="99"/>
      <c r="E1642" s="470"/>
      <c r="F1642" s="470"/>
      <c r="G1642" s="470"/>
      <c r="H1642" s="37"/>
      <c r="I1642" s="470"/>
    </row>
    <row r="1643" spans="1:9" x14ac:dyDescent="0.35">
      <c r="A1643" s="16" t="str">
        <f t="shared" si="25"/>
        <v/>
      </c>
      <c r="B1643" s="470"/>
      <c r="C1643" s="99"/>
      <c r="D1643" s="99"/>
      <c r="E1643" s="470"/>
      <c r="F1643" s="470"/>
      <c r="G1643" s="470"/>
      <c r="H1643" s="37"/>
      <c r="I1643" s="470"/>
    </row>
    <row r="1644" spans="1:9" x14ac:dyDescent="0.35">
      <c r="A1644" s="16" t="str">
        <f t="shared" si="25"/>
        <v/>
      </c>
      <c r="B1644" s="470"/>
      <c r="C1644" s="99"/>
      <c r="D1644" s="99"/>
      <c r="E1644" s="470"/>
      <c r="F1644" s="470"/>
      <c r="G1644" s="470"/>
      <c r="H1644" s="37"/>
      <c r="I1644" s="470"/>
    </row>
    <row r="1645" spans="1:9" x14ac:dyDescent="0.35">
      <c r="A1645" s="16" t="str">
        <f t="shared" si="25"/>
        <v/>
      </c>
      <c r="B1645" s="470"/>
      <c r="C1645" s="99"/>
      <c r="D1645" s="99"/>
      <c r="E1645" s="470"/>
      <c r="F1645" s="470"/>
      <c r="G1645" s="470"/>
      <c r="H1645" s="37"/>
      <c r="I1645" s="470"/>
    </row>
    <row r="1646" spans="1:9" x14ac:dyDescent="0.35">
      <c r="A1646" s="16" t="str">
        <f t="shared" si="25"/>
        <v/>
      </c>
      <c r="B1646" s="470"/>
      <c r="C1646" s="99"/>
      <c r="D1646" s="99"/>
      <c r="E1646" s="470"/>
      <c r="F1646" s="470"/>
      <c r="G1646" s="470"/>
      <c r="H1646" s="37"/>
      <c r="I1646" s="470"/>
    </row>
    <row r="1647" spans="1:9" x14ac:dyDescent="0.35">
      <c r="A1647" s="16" t="str">
        <f t="shared" si="25"/>
        <v/>
      </c>
      <c r="B1647" s="470"/>
      <c r="C1647" s="99"/>
      <c r="D1647" s="99"/>
      <c r="E1647" s="470"/>
      <c r="F1647" s="470"/>
      <c r="G1647" s="470"/>
      <c r="H1647" s="37"/>
      <c r="I1647" s="470"/>
    </row>
    <row r="1648" spans="1:9" x14ac:dyDescent="0.35">
      <c r="A1648" s="16" t="str">
        <f t="shared" si="25"/>
        <v/>
      </c>
      <c r="B1648" s="470"/>
      <c r="C1648" s="99"/>
      <c r="D1648" s="99"/>
      <c r="E1648" s="470"/>
      <c r="F1648" s="470"/>
      <c r="G1648" s="470"/>
      <c r="H1648" s="37"/>
      <c r="I1648" s="470"/>
    </row>
    <row r="1649" spans="1:9" x14ac:dyDescent="0.35">
      <c r="A1649" s="16" t="str">
        <f t="shared" si="25"/>
        <v/>
      </c>
      <c r="B1649" s="470"/>
      <c r="C1649" s="99"/>
      <c r="D1649" s="99"/>
      <c r="E1649" s="470"/>
      <c r="F1649" s="470"/>
      <c r="G1649" s="470"/>
      <c r="H1649" s="37"/>
      <c r="I1649" s="470"/>
    </row>
    <row r="1650" spans="1:9" x14ac:dyDescent="0.35">
      <c r="A1650" s="16" t="str">
        <f t="shared" si="25"/>
        <v/>
      </c>
      <c r="B1650" s="470"/>
      <c r="C1650" s="99"/>
      <c r="D1650" s="99"/>
      <c r="E1650" s="470"/>
      <c r="F1650" s="470"/>
      <c r="G1650" s="470"/>
      <c r="H1650" s="37"/>
      <c r="I1650" s="470"/>
    </row>
    <row r="1651" spans="1:9" x14ac:dyDescent="0.35">
      <c r="A1651" s="16" t="str">
        <f t="shared" si="25"/>
        <v/>
      </c>
      <c r="B1651" s="470"/>
      <c r="C1651" s="99"/>
      <c r="D1651" s="99"/>
      <c r="E1651" s="470"/>
      <c r="F1651" s="470"/>
      <c r="G1651" s="470"/>
      <c r="H1651" s="37"/>
      <c r="I1651" s="470"/>
    </row>
    <row r="1652" spans="1:9" x14ac:dyDescent="0.35">
      <c r="A1652" s="16" t="str">
        <f t="shared" si="25"/>
        <v/>
      </c>
      <c r="B1652" s="470"/>
      <c r="C1652" s="99"/>
      <c r="D1652" s="99"/>
      <c r="E1652" s="470"/>
      <c r="F1652" s="470"/>
      <c r="G1652" s="470"/>
      <c r="H1652" s="37"/>
      <c r="I1652" s="470"/>
    </row>
    <row r="1653" spans="1:9" x14ac:dyDescent="0.35">
      <c r="A1653" s="16" t="str">
        <f t="shared" si="25"/>
        <v/>
      </c>
      <c r="B1653" s="470"/>
      <c r="C1653" s="99"/>
      <c r="D1653" s="99"/>
      <c r="E1653" s="470"/>
      <c r="F1653" s="470"/>
      <c r="G1653" s="470"/>
      <c r="H1653" s="37"/>
      <c r="I1653" s="470"/>
    </row>
    <row r="1654" spans="1:9" x14ac:dyDescent="0.35">
      <c r="A1654" s="16" t="str">
        <f t="shared" si="25"/>
        <v/>
      </c>
      <c r="B1654" s="470"/>
      <c r="C1654" s="99"/>
      <c r="D1654" s="99"/>
      <c r="E1654" s="470"/>
      <c r="F1654" s="470"/>
      <c r="G1654" s="470"/>
      <c r="H1654" s="37"/>
      <c r="I1654" s="470"/>
    </row>
    <row r="1655" spans="1:9" x14ac:dyDescent="0.35">
      <c r="A1655" s="16" t="str">
        <f t="shared" si="25"/>
        <v/>
      </c>
      <c r="B1655" s="470"/>
      <c r="C1655" s="99"/>
      <c r="D1655" s="99"/>
      <c r="E1655" s="470"/>
      <c r="F1655" s="470"/>
      <c r="G1655" s="470"/>
      <c r="H1655" s="37"/>
      <c r="I1655" s="470"/>
    </row>
    <row r="1656" spans="1:9" x14ac:dyDescent="0.35">
      <c r="A1656" s="16" t="str">
        <f t="shared" si="25"/>
        <v/>
      </c>
      <c r="B1656" s="470"/>
      <c r="C1656" s="99"/>
      <c r="D1656" s="99"/>
      <c r="E1656" s="470"/>
      <c r="F1656" s="470"/>
      <c r="G1656" s="470"/>
      <c r="H1656" s="37"/>
      <c r="I1656" s="470"/>
    </row>
    <row r="1657" spans="1:9" x14ac:dyDescent="0.35">
      <c r="A1657" s="16" t="str">
        <f t="shared" si="25"/>
        <v/>
      </c>
      <c r="B1657" s="470"/>
      <c r="C1657" s="99"/>
      <c r="D1657" s="99"/>
      <c r="E1657" s="470"/>
      <c r="F1657" s="470"/>
      <c r="G1657" s="470"/>
      <c r="H1657" s="37"/>
      <c r="I1657" s="470"/>
    </row>
    <row r="1658" spans="1:9" x14ac:dyDescent="0.35">
      <c r="A1658" s="16" t="str">
        <f t="shared" si="25"/>
        <v/>
      </c>
      <c r="B1658" s="470"/>
      <c r="C1658" s="99"/>
      <c r="D1658" s="99"/>
      <c r="E1658" s="470"/>
      <c r="F1658" s="470"/>
      <c r="G1658" s="470"/>
      <c r="H1658" s="37"/>
      <c r="I1658" s="470"/>
    </row>
    <row r="1659" spans="1:9" x14ac:dyDescent="0.35">
      <c r="A1659" s="16" t="str">
        <f t="shared" si="25"/>
        <v/>
      </c>
      <c r="B1659" s="470"/>
      <c r="C1659" s="99"/>
      <c r="D1659" s="99"/>
      <c r="E1659" s="470"/>
      <c r="F1659" s="470"/>
      <c r="G1659" s="470"/>
      <c r="H1659" s="37"/>
      <c r="I1659" s="470"/>
    </row>
    <row r="1660" spans="1:9" x14ac:dyDescent="0.35">
      <c r="A1660" s="16" t="str">
        <f t="shared" si="25"/>
        <v/>
      </c>
      <c r="B1660" s="470"/>
      <c r="C1660" s="99"/>
      <c r="D1660" s="99"/>
      <c r="E1660" s="470"/>
      <c r="F1660" s="470"/>
      <c r="G1660" s="470"/>
      <c r="H1660" s="37"/>
      <c r="I1660" s="470"/>
    </row>
    <row r="1661" spans="1:9" x14ac:dyDescent="0.35">
      <c r="A1661" s="16" t="str">
        <f t="shared" si="25"/>
        <v/>
      </c>
      <c r="B1661" s="470"/>
      <c r="C1661" s="99"/>
      <c r="D1661" s="99"/>
      <c r="E1661" s="470"/>
      <c r="F1661" s="470"/>
      <c r="G1661" s="470"/>
      <c r="H1661" s="37"/>
      <c r="I1661" s="470"/>
    </row>
    <row r="1662" spans="1:9" x14ac:dyDescent="0.35">
      <c r="A1662" s="16" t="str">
        <f t="shared" si="25"/>
        <v/>
      </c>
      <c r="B1662" s="470"/>
      <c r="C1662" s="99"/>
      <c r="D1662" s="99"/>
      <c r="E1662" s="470"/>
      <c r="F1662" s="470"/>
      <c r="G1662" s="470"/>
      <c r="H1662" s="37"/>
      <c r="I1662" s="470"/>
    </row>
    <row r="1663" spans="1:9" x14ac:dyDescent="0.35">
      <c r="A1663" s="16" t="str">
        <f t="shared" si="25"/>
        <v/>
      </c>
      <c r="B1663" s="470"/>
      <c r="C1663" s="99"/>
      <c r="D1663" s="99"/>
      <c r="E1663" s="470"/>
      <c r="F1663" s="470"/>
      <c r="G1663" s="470"/>
      <c r="H1663" s="37"/>
      <c r="I1663" s="470"/>
    </row>
    <row r="1664" spans="1:9" x14ac:dyDescent="0.35">
      <c r="A1664" s="16" t="str">
        <f t="shared" si="25"/>
        <v/>
      </c>
      <c r="B1664" s="470"/>
      <c r="C1664" s="99"/>
      <c r="D1664" s="99"/>
      <c r="E1664" s="470"/>
      <c r="F1664" s="470"/>
      <c r="G1664" s="470"/>
      <c r="H1664" s="37"/>
      <c r="I1664" s="470"/>
    </row>
    <row r="1665" spans="1:9" x14ac:dyDescent="0.35">
      <c r="A1665" s="16" t="str">
        <f t="shared" si="25"/>
        <v/>
      </c>
      <c r="B1665" s="470"/>
      <c r="C1665" s="99"/>
      <c r="D1665" s="99"/>
      <c r="E1665" s="470"/>
      <c r="F1665" s="470"/>
      <c r="G1665" s="470"/>
      <c r="H1665" s="37"/>
      <c r="I1665" s="470"/>
    </row>
    <row r="1666" spans="1:9" x14ac:dyDescent="0.35">
      <c r="A1666" s="16" t="str">
        <f t="shared" si="25"/>
        <v/>
      </c>
      <c r="B1666" s="470"/>
      <c r="C1666" s="99"/>
      <c r="D1666" s="99"/>
      <c r="E1666" s="470"/>
      <c r="F1666" s="470"/>
      <c r="G1666" s="470"/>
      <c r="H1666" s="37"/>
      <c r="I1666" s="470"/>
    </row>
    <row r="1667" spans="1:9" x14ac:dyDescent="0.35">
      <c r="A1667" s="16" t="str">
        <f t="shared" si="25"/>
        <v/>
      </c>
      <c r="B1667" s="470"/>
      <c r="C1667" s="99"/>
      <c r="D1667" s="99"/>
      <c r="E1667" s="470"/>
      <c r="F1667" s="470"/>
      <c r="G1667" s="470"/>
      <c r="H1667" s="37"/>
      <c r="I1667" s="470"/>
    </row>
    <row r="1668" spans="1:9" x14ac:dyDescent="0.35">
      <c r="A1668" s="16" t="str">
        <f t="shared" si="25"/>
        <v/>
      </c>
      <c r="B1668" s="470"/>
      <c r="C1668" s="99"/>
      <c r="D1668" s="99"/>
      <c r="E1668" s="470"/>
      <c r="F1668" s="470"/>
      <c r="G1668" s="470"/>
      <c r="H1668" s="37"/>
      <c r="I1668" s="470"/>
    </row>
    <row r="1669" spans="1:9" x14ac:dyDescent="0.35">
      <c r="A1669" s="16" t="str">
        <f t="shared" si="25"/>
        <v/>
      </c>
      <c r="B1669" s="470"/>
      <c r="C1669" s="99"/>
      <c r="D1669" s="99"/>
      <c r="E1669" s="470"/>
      <c r="F1669" s="470"/>
      <c r="G1669" s="470"/>
      <c r="H1669" s="37"/>
      <c r="I1669" s="470"/>
    </row>
    <row r="1670" spans="1:9" x14ac:dyDescent="0.35">
      <c r="A1670" s="16" t="str">
        <f t="shared" si="25"/>
        <v/>
      </c>
      <c r="B1670" s="470"/>
      <c r="C1670" s="99"/>
      <c r="D1670" s="99"/>
      <c r="E1670" s="470"/>
      <c r="F1670" s="470"/>
      <c r="G1670" s="470"/>
      <c r="H1670" s="37"/>
      <c r="I1670" s="470"/>
    </row>
    <row r="1671" spans="1:9" x14ac:dyDescent="0.35">
      <c r="A1671" s="16" t="str">
        <f t="shared" si="25"/>
        <v/>
      </c>
      <c r="B1671" s="470"/>
      <c r="C1671" s="99"/>
      <c r="D1671" s="99"/>
      <c r="E1671" s="470"/>
      <c r="F1671" s="470"/>
      <c r="G1671" s="470"/>
      <c r="H1671" s="37"/>
      <c r="I1671" s="470"/>
    </row>
    <row r="1672" spans="1:9" x14ac:dyDescent="0.35">
      <c r="A1672" s="16" t="str">
        <f t="shared" si="25"/>
        <v/>
      </c>
      <c r="B1672" s="470"/>
      <c r="C1672" s="99"/>
      <c r="D1672" s="99"/>
      <c r="E1672" s="470"/>
      <c r="F1672" s="470"/>
      <c r="G1672" s="470"/>
      <c r="H1672" s="37"/>
      <c r="I1672" s="470"/>
    </row>
    <row r="1673" spans="1:9" x14ac:dyDescent="0.35">
      <c r="A1673" s="16" t="str">
        <f t="shared" si="25"/>
        <v/>
      </c>
      <c r="B1673" s="470"/>
      <c r="C1673" s="99"/>
      <c r="D1673" s="99"/>
      <c r="E1673" s="470"/>
      <c r="F1673" s="470"/>
      <c r="G1673" s="470"/>
      <c r="H1673" s="37"/>
      <c r="I1673" s="470"/>
    </row>
    <row r="1674" spans="1:9" x14ac:dyDescent="0.35">
      <c r="A1674" s="16" t="str">
        <f t="shared" si="25"/>
        <v/>
      </c>
      <c r="B1674" s="470"/>
      <c r="C1674" s="99"/>
      <c r="D1674" s="99"/>
      <c r="E1674" s="470"/>
      <c r="F1674" s="470"/>
      <c r="G1674" s="470"/>
      <c r="H1674" s="37"/>
      <c r="I1674" s="470"/>
    </row>
    <row r="1675" spans="1:9" x14ac:dyDescent="0.35">
      <c r="A1675" s="16" t="str">
        <f t="shared" si="25"/>
        <v/>
      </c>
      <c r="B1675" s="470"/>
      <c r="C1675" s="99"/>
      <c r="D1675" s="99"/>
      <c r="E1675" s="470"/>
      <c r="F1675" s="470"/>
      <c r="G1675" s="470"/>
      <c r="H1675" s="37"/>
      <c r="I1675" s="470"/>
    </row>
    <row r="1676" spans="1:9" x14ac:dyDescent="0.35">
      <c r="A1676" s="16" t="str">
        <f t="shared" ref="A1676:A1739" si="26">B1676&amp;C1676&amp;D1676</f>
        <v/>
      </c>
      <c r="B1676" s="470"/>
      <c r="C1676" s="99"/>
      <c r="D1676" s="99"/>
      <c r="E1676" s="470"/>
      <c r="F1676" s="470"/>
      <c r="G1676" s="470"/>
      <c r="H1676" s="37"/>
      <c r="I1676" s="470"/>
    </row>
    <row r="1677" spans="1:9" x14ac:dyDescent="0.35">
      <c r="A1677" s="16" t="str">
        <f t="shared" si="26"/>
        <v/>
      </c>
      <c r="B1677" s="470"/>
      <c r="C1677" s="99"/>
      <c r="D1677" s="99"/>
      <c r="E1677" s="470"/>
      <c r="F1677" s="470"/>
      <c r="G1677" s="470"/>
      <c r="H1677" s="37"/>
      <c r="I1677" s="470"/>
    </row>
    <row r="1678" spans="1:9" x14ac:dyDescent="0.35">
      <c r="A1678" s="16" t="str">
        <f t="shared" si="26"/>
        <v/>
      </c>
      <c r="B1678" s="470"/>
      <c r="C1678" s="99"/>
      <c r="D1678" s="99"/>
      <c r="E1678" s="470"/>
      <c r="F1678" s="470"/>
      <c r="G1678" s="470"/>
      <c r="H1678" s="37"/>
      <c r="I1678" s="470"/>
    </row>
    <row r="1679" spans="1:9" x14ac:dyDescent="0.35">
      <c r="A1679" s="16" t="str">
        <f t="shared" si="26"/>
        <v/>
      </c>
      <c r="B1679" s="470"/>
      <c r="C1679" s="99"/>
      <c r="D1679" s="99"/>
      <c r="E1679" s="470"/>
      <c r="F1679" s="470"/>
      <c r="G1679" s="470"/>
      <c r="H1679" s="37"/>
      <c r="I1679" s="470"/>
    </row>
    <row r="1680" spans="1:9" x14ac:dyDescent="0.35">
      <c r="A1680" s="16" t="str">
        <f t="shared" si="26"/>
        <v/>
      </c>
      <c r="B1680" s="470"/>
      <c r="C1680" s="99"/>
      <c r="D1680" s="99"/>
      <c r="E1680" s="470"/>
      <c r="F1680" s="470"/>
      <c r="G1680" s="470"/>
      <c r="H1680" s="37"/>
      <c r="I1680" s="470"/>
    </row>
    <row r="1681" spans="1:9" x14ac:dyDescent="0.35">
      <c r="A1681" s="16" t="str">
        <f t="shared" si="26"/>
        <v/>
      </c>
      <c r="B1681" s="470"/>
      <c r="C1681" s="99"/>
      <c r="D1681" s="99"/>
      <c r="E1681" s="470"/>
      <c r="F1681" s="470"/>
      <c r="G1681" s="470"/>
      <c r="H1681" s="37"/>
      <c r="I1681" s="470"/>
    </row>
    <row r="1682" spans="1:9" x14ac:dyDescent="0.35">
      <c r="A1682" s="16" t="str">
        <f t="shared" si="26"/>
        <v/>
      </c>
      <c r="B1682" s="470"/>
      <c r="C1682" s="99"/>
      <c r="D1682" s="99"/>
      <c r="E1682" s="470"/>
      <c r="F1682" s="470"/>
      <c r="G1682" s="470"/>
      <c r="H1682" s="37"/>
      <c r="I1682" s="470"/>
    </row>
    <row r="1683" spans="1:9" x14ac:dyDescent="0.35">
      <c r="A1683" s="16" t="str">
        <f t="shared" si="26"/>
        <v/>
      </c>
      <c r="B1683" s="470"/>
      <c r="C1683" s="99"/>
      <c r="D1683" s="99"/>
      <c r="E1683" s="470"/>
      <c r="F1683" s="470"/>
      <c r="G1683" s="470"/>
      <c r="H1683" s="37"/>
      <c r="I1683" s="470"/>
    </row>
    <row r="1684" spans="1:9" x14ac:dyDescent="0.35">
      <c r="A1684" s="16" t="str">
        <f t="shared" si="26"/>
        <v/>
      </c>
      <c r="B1684" s="470"/>
      <c r="C1684" s="99"/>
      <c r="D1684" s="99"/>
      <c r="E1684" s="470"/>
      <c r="F1684" s="470"/>
      <c r="G1684" s="470"/>
      <c r="H1684" s="37"/>
      <c r="I1684" s="470"/>
    </row>
    <row r="1685" spans="1:9" x14ac:dyDescent="0.35">
      <c r="A1685" s="16" t="str">
        <f t="shared" si="26"/>
        <v/>
      </c>
      <c r="B1685" s="470"/>
      <c r="C1685" s="99"/>
      <c r="D1685" s="99"/>
      <c r="E1685" s="470"/>
      <c r="F1685" s="470"/>
      <c r="G1685" s="470"/>
      <c r="H1685" s="37"/>
      <c r="I1685" s="470"/>
    </row>
    <row r="1686" spans="1:9" x14ac:dyDescent="0.35">
      <c r="A1686" s="16" t="str">
        <f t="shared" si="26"/>
        <v/>
      </c>
      <c r="B1686" s="470"/>
      <c r="C1686" s="99"/>
      <c r="D1686" s="99"/>
      <c r="E1686" s="470"/>
      <c r="F1686" s="470"/>
      <c r="G1686" s="470"/>
      <c r="H1686" s="37"/>
      <c r="I1686" s="470"/>
    </row>
    <row r="1687" spans="1:9" x14ac:dyDescent="0.35">
      <c r="A1687" s="16" t="str">
        <f t="shared" si="26"/>
        <v/>
      </c>
      <c r="B1687" s="470"/>
      <c r="C1687" s="99"/>
      <c r="D1687" s="99"/>
      <c r="E1687" s="470"/>
      <c r="F1687" s="470"/>
      <c r="G1687" s="470"/>
      <c r="H1687" s="37"/>
      <c r="I1687" s="470"/>
    </row>
    <row r="1688" spans="1:9" x14ac:dyDescent="0.35">
      <c r="A1688" s="16" t="str">
        <f t="shared" si="26"/>
        <v/>
      </c>
      <c r="B1688" s="470"/>
      <c r="C1688" s="99"/>
      <c r="D1688" s="99"/>
      <c r="E1688" s="470"/>
      <c r="F1688" s="470"/>
      <c r="G1688" s="470"/>
      <c r="H1688" s="37"/>
      <c r="I1688" s="470"/>
    </row>
    <row r="1689" spans="1:9" x14ac:dyDescent="0.35">
      <c r="A1689" s="16" t="str">
        <f t="shared" si="26"/>
        <v/>
      </c>
      <c r="B1689" s="470"/>
      <c r="C1689" s="99"/>
      <c r="D1689" s="99"/>
      <c r="E1689" s="470"/>
      <c r="F1689" s="470"/>
      <c r="G1689" s="470"/>
      <c r="H1689" s="37"/>
      <c r="I1689" s="470"/>
    </row>
    <row r="1690" spans="1:9" x14ac:dyDescent="0.35">
      <c r="A1690" s="16" t="str">
        <f t="shared" si="26"/>
        <v/>
      </c>
      <c r="B1690" s="470"/>
      <c r="C1690" s="99"/>
      <c r="D1690" s="99"/>
      <c r="E1690" s="470"/>
      <c r="F1690" s="470"/>
      <c r="G1690" s="470"/>
      <c r="H1690" s="37"/>
      <c r="I1690" s="470"/>
    </row>
    <row r="1691" spans="1:9" x14ac:dyDescent="0.35">
      <c r="A1691" s="16" t="str">
        <f t="shared" si="26"/>
        <v/>
      </c>
      <c r="B1691" s="470"/>
      <c r="C1691" s="99"/>
      <c r="D1691" s="99"/>
      <c r="E1691" s="470"/>
      <c r="F1691" s="470"/>
      <c r="G1691" s="470"/>
      <c r="H1691" s="37"/>
      <c r="I1691" s="470"/>
    </row>
    <row r="1692" spans="1:9" x14ac:dyDescent="0.35">
      <c r="A1692" s="16" t="str">
        <f t="shared" si="26"/>
        <v/>
      </c>
      <c r="B1692" s="470"/>
      <c r="C1692" s="99"/>
      <c r="D1692" s="99"/>
      <c r="E1692" s="470"/>
      <c r="F1692" s="470"/>
      <c r="G1692" s="470"/>
      <c r="H1692" s="37"/>
      <c r="I1692" s="470"/>
    </row>
    <row r="1693" spans="1:9" x14ac:dyDescent="0.35">
      <c r="A1693" s="16" t="str">
        <f t="shared" si="26"/>
        <v/>
      </c>
      <c r="B1693" s="470"/>
      <c r="C1693" s="99"/>
      <c r="D1693" s="99"/>
      <c r="E1693" s="470"/>
      <c r="F1693" s="470"/>
      <c r="G1693" s="470"/>
      <c r="H1693" s="37"/>
      <c r="I1693" s="470"/>
    </row>
    <row r="1694" spans="1:9" x14ac:dyDescent="0.35">
      <c r="A1694" s="16" t="str">
        <f t="shared" si="26"/>
        <v/>
      </c>
      <c r="B1694" s="470"/>
      <c r="C1694" s="99"/>
      <c r="D1694" s="99"/>
      <c r="E1694" s="470"/>
      <c r="F1694" s="470"/>
      <c r="G1694" s="470"/>
      <c r="H1694" s="37"/>
      <c r="I1694" s="470"/>
    </row>
    <row r="1695" spans="1:9" x14ac:dyDescent="0.35">
      <c r="A1695" s="16" t="str">
        <f t="shared" si="26"/>
        <v/>
      </c>
      <c r="B1695" s="470"/>
      <c r="C1695" s="99"/>
      <c r="D1695" s="99"/>
      <c r="E1695" s="470"/>
      <c r="F1695" s="470"/>
      <c r="G1695" s="470"/>
      <c r="H1695" s="37"/>
      <c r="I1695" s="470"/>
    </row>
    <row r="1696" spans="1:9" x14ac:dyDescent="0.35">
      <c r="A1696" s="16" t="str">
        <f t="shared" si="26"/>
        <v/>
      </c>
      <c r="B1696" s="470"/>
      <c r="C1696" s="99"/>
      <c r="D1696" s="99"/>
      <c r="E1696" s="470"/>
      <c r="F1696" s="470"/>
      <c r="G1696" s="470"/>
      <c r="H1696" s="37"/>
      <c r="I1696" s="470"/>
    </row>
    <row r="1697" spans="1:9" x14ac:dyDescent="0.35">
      <c r="A1697" s="16" t="str">
        <f t="shared" si="26"/>
        <v/>
      </c>
      <c r="B1697" s="470"/>
      <c r="C1697" s="99"/>
      <c r="D1697" s="99"/>
      <c r="E1697" s="470"/>
      <c r="F1697" s="470"/>
      <c r="G1697" s="470"/>
      <c r="H1697" s="37"/>
      <c r="I1697" s="470"/>
    </row>
    <row r="1698" spans="1:9" x14ac:dyDescent="0.35">
      <c r="A1698" s="16" t="str">
        <f t="shared" si="26"/>
        <v/>
      </c>
      <c r="B1698" s="470"/>
      <c r="C1698" s="99"/>
      <c r="D1698" s="99"/>
      <c r="E1698" s="470"/>
      <c r="F1698" s="470"/>
      <c r="G1698" s="470"/>
      <c r="H1698" s="37"/>
      <c r="I1698" s="470"/>
    </row>
    <row r="1699" spans="1:9" x14ac:dyDescent="0.35">
      <c r="A1699" s="16" t="str">
        <f t="shared" si="26"/>
        <v/>
      </c>
      <c r="B1699" s="470"/>
      <c r="C1699" s="99"/>
      <c r="D1699" s="99"/>
      <c r="E1699" s="470"/>
      <c r="F1699" s="470"/>
      <c r="G1699" s="470"/>
      <c r="H1699" s="37"/>
      <c r="I1699" s="470"/>
    </row>
    <row r="1700" spans="1:9" x14ac:dyDescent="0.35">
      <c r="A1700" s="16" t="str">
        <f t="shared" si="26"/>
        <v/>
      </c>
      <c r="B1700" s="470"/>
      <c r="C1700" s="99"/>
      <c r="D1700" s="99"/>
      <c r="E1700" s="470"/>
      <c r="F1700" s="470"/>
      <c r="G1700" s="470"/>
      <c r="H1700" s="37"/>
      <c r="I1700" s="470"/>
    </row>
    <row r="1701" spans="1:9" x14ac:dyDescent="0.35">
      <c r="A1701" s="16" t="str">
        <f t="shared" si="26"/>
        <v/>
      </c>
      <c r="B1701" s="470"/>
      <c r="C1701" s="99"/>
      <c r="D1701" s="99"/>
      <c r="E1701" s="470"/>
      <c r="F1701" s="470"/>
      <c r="G1701" s="470"/>
      <c r="H1701" s="37"/>
      <c r="I1701" s="470"/>
    </row>
    <row r="1702" spans="1:9" x14ac:dyDescent="0.35">
      <c r="A1702" s="16" t="str">
        <f t="shared" si="26"/>
        <v/>
      </c>
      <c r="B1702" s="470"/>
      <c r="C1702" s="99"/>
      <c r="D1702" s="99"/>
      <c r="E1702" s="470"/>
      <c r="F1702" s="470"/>
      <c r="G1702" s="470"/>
      <c r="H1702" s="37"/>
      <c r="I1702" s="470"/>
    </row>
    <row r="1703" spans="1:9" x14ac:dyDescent="0.35">
      <c r="A1703" s="16" t="str">
        <f t="shared" si="26"/>
        <v/>
      </c>
      <c r="B1703" s="470"/>
      <c r="C1703" s="99"/>
      <c r="D1703" s="99"/>
      <c r="E1703" s="470"/>
      <c r="F1703" s="470"/>
      <c r="G1703" s="470"/>
      <c r="H1703" s="37"/>
      <c r="I1703" s="470"/>
    </row>
    <row r="1704" spans="1:9" x14ac:dyDescent="0.35">
      <c r="A1704" s="16" t="str">
        <f t="shared" si="26"/>
        <v/>
      </c>
      <c r="B1704" s="470"/>
      <c r="C1704" s="99"/>
      <c r="D1704" s="99"/>
      <c r="E1704" s="470"/>
      <c r="F1704" s="470"/>
      <c r="G1704" s="470"/>
      <c r="H1704" s="37"/>
      <c r="I1704" s="470"/>
    </row>
    <row r="1705" spans="1:9" x14ac:dyDescent="0.35">
      <c r="A1705" s="16" t="str">
        <f t="shared" si="26"/>
        <v/>
      </c>
      <c r="B1705" s="470"/>
      <c r="C1705" s="99"/>
      <c r="D1705" s="99"/>
      <c r="E1705" s="470"/>
      <c r="F1705" s="470"/>
      <c r="G1705" s="470"/>
      <c r="H1705" s="37"/>
      <c r="I1705" s="470"/>
    </row>
    <row r="1706" spans="1:9" x14ac:dyDescent="0.35">
      <c r="A1706" s="16" t="str">
        <f t="shared" si="26"/>
        <v/>
      </c>
      <c r="B1706" s="470"/>
      <c r="C1706" s="99"/>
      <c r="D1706" s="99"/>
      <c r="E1706" s="470"/>
      <c r="F1706" s="470"/>
      <c r="G1706" s="470"/>
      <c r="H1706" s="37"/>
      <c r="I1706" s="470"/>
    </row>
    <row r="1707" spans="1:9" x14ac:dyDescent="0.35">
      <c r="A1707" s="16" t="str">
        <f t="shared" si="26"/>
        <v/>
      </c>
      <c r="B1707" s="470"/>
      <c r="C1707" s="99"/>
      <c r="D1707" s="99"/>
      <c r="E1707" s="470"/>
      <c r="F1707" s="470"/>
      <c r="G1707" s="470"/>
      <c r="H1707" s="37"/>
      <c r="I1707" s="470"/>
    </row>
    <row r="1708" spans="1:9" x14ac:dyDescent="0.35">
      <c r="A1708" s="16" t="str">
        <f t="shared" si="26"/>
        <v/>
      </c>
      <c r="B1708" s="470"/>
      <c r="C1708" s="99"/>
      <c r="D1708" s="99"/>
      <c r="E1708" s="470"/>
      <c r="F1708" s="470"/>
      <c r="G1708" s="470"/>
      <c r="H1708" s="37"/>
      <c r="I1708" s="470"/>
    </row>
    <row r="1709" spans="1:9" x14ac:dyDescent="0.35">
      <c r="A1709" s="16" t="str">
        <f t="shared" si="26"/>
        <v/>
      </c>
      <c r="B1709" s="470"/>
      <c r="C1709" s="99"/>
      <c r="D1709" s="99"/>
      <c r="E1709" s="470"/>
      <c r="F1709" s="470"/>
      <c r="G1709" s="470"/>
      <c r="H1709" s="37"/>
      <c r="I1709" s="470"/>
    </row>
    <row r="1710" spans="1:9" x14ac:dyDescent="0.35">
      <c r="A1710" s="16" t="str">
        <f t="shared" si="26"/>
        <v/>
      </c>
      <c r="B1710" s="470"/>
      <c r="C1710" s="99"/>
      <c r="D1710" s="99"/>
      <c r="E1710" s="470"/>
      <c r="F1710" s="470"/>
      <c r="G1710" s="470"/>
      <c r="H1710" s="37"/>
      <c r="I1710" s="470"/>
    </row>
    <row r="1711" spans="1:9" x14ac:dyDescent="0.35">
      <c r="A1711" s="16" t="str">
        <f t="shared" si="26"/>
        <v/>
      </c>
      <c r="B1711" s="470"/>
      <c r="C1711" s="99"/>
      <c r="D1711" s="99"/>
      <c r="E1711" s="470"/>
      <c r="F1711" s="470"/>
      <c r="G1711" s="470"/>
      <c r="H1711" s="37"/>
      <c r="I1711" s="470"/>
    </row>
    <row r="1712" spans="1:9" x14ac:dyDescent="0.35">
      <c r="A1712" s="16" t="str">
        <f t="shared" si="26"/>
        <v/>
      </c>
      <c r="B1712" s="470"/>
      <c r="C1712" s="99"/>
      <c r="D1712" s="99"/>
      <c r="E1712" s="470"/>
      <c r="F1712" s="470"/>
      <c r="G1712" s="470"/>
      <c r="H1712" s="37"/>
      <c r="I1712" s="470"/>
    </row>
    <row r="1713" spans="1:9" x14ac:dyDescent="0.35">
      <c r="A1713" s="16" t="str">
        <f t="shared" si="26"/>
        <v/>
      </c>
      <c r="B1713" s="470"/>
      <c r="C1713" s="99"/>
      <c r="D1713" s="99"/>
      <c r="E1713" s="470"/>
      <c r="F1713" s="470"/>
      <c r="G1713" s="470"/>
      <c r="H1713" s="37"/>
      <c r="I1713" s="470"/>
    </row>
    <row r="1714" spans="1:9" x14ac:dyDescent="0.35">
      <c r="A1714" s="16" t="str">
        <f t="shared" si="26"/>
        <v/>
      </c>
      <c r="B1714" s="470"/>
      <c r="C1714" s="99"/>
      <c r="D1714" s="99"/>
      <c r="E1714" s="470"/>
      <c r="F1714" s="470"/>
      <c r="G1714" s="470"/>
      <c r="H1714" s="37"/>
      <c r="I1714" s="470"/>
    </row>
    <row r="1715" spans="1:9" x14ac:dyDescent="0.35">
      <c r="A1715" s="16" t="str">
        <f t="shared" si="26"/>
        <v/>
      </c>
      <c r="B1715" s="470"/>
      <c r="C1715" s="99"/>
      <c r="D1715" s="99"/>
      <c r="E1715" s="470"/>
      <c r="F1715" s="470"/>
      <c r="G1715" s="470"/>
      <c r="H1715" s="37"/>
      <c r="I1715" s="470"/>
    </row>
    <row r="1716" spans="1:9" x14ac:dyDescent="0.35">
      <c r="A1716" s="16" t="str">
        <f t="shared" si="26"/>
        <v/>
      </c>
      <c r="B1716" s="470"/>
      <c r="C1716" s="99"/>
      <c r="D1716" s="99"/>
      <c r="E1716" s="470"/>
      <c r="F1716" s="470"/>
      <c r="G1716" s="470"/>
      <c r="H1716" s="37"/>
      <c r="I1716" s="470"/>
    </row>
    <row r="1717" spans="1:9" x14ac:dyDescent="0.35">
      <c r="A1717" s="16" t="str">
        <f t="shared" si="26"/>
        <v/>
      </c>
      <c r="B1717" s="470"/>
      <c r="C1717" s="99"/>
      <c r="D1717" s="99"/>
      <c r="E1717" s="470"/>
      <c r="F1717" s="470"/>
      <c r="G1717" s="470"/>
      <c r="H1717" s="37"/>
      <c r="I1717" s="470"/>
    </row>
    <row r="1718" spans="1:9" x14ac:dyDescent="0.35">
      <c r="A1718" s="16" t="str">
        <f t="shared" si="26"/>
        <v/>
      </c>
      <c r="B1718" s="470"/>
      <c r="C1718" s="99"/>
      <c r="D1718" s="99"/>
      <c r="E1718" s="470"/>
      <c r="F1718" s="470"/>
      <c r="G1718" s="470"/>
      <c r="H1718" s="37"/>
      <c r="I1718" s="470"/>
    </row>
    <row r="1719" spans="1:9" x14ac:dyDescent="0.35">
      <c r="A1719" s="16" t="str">
        <f t="shared" si="26"/>
        <v/>
      </c>
      <c r="B1719" s="470"/>
      <c r="C1719" s="99"/>
      <c r="D1719" s="99"/>
      <c r="E1719" s="470"/>
      <c r="F1719" s="470"/>
      <c r="G1719" s="470"/>
      <c r="H1719" s="37"/>
      <c r="I1719" s="470"/>
    </row>
    <row r="1720" spans="1:9" x14ac:dyDescent="0.35">
      <c r="A1720" s="16" t="str">
        <f t="shared" si="26"/>
        <v/>
      </c>
      <c r="B1720" s="470"/>
      <c r="C1720" s="99"/>
      <c r="D1720" s="99"/>
      <c r="E1720" s="470"/>
      <c r="F1720" s="470"/>
      <c r="G1720" s="470"/>
      <c r="H1720" s="37"/>
      <c r="I1720" s="470"/>
    </row>
    <row r="1721" spans="1:9" x14ac:dyDescent="0.35">
      <c r="A1721" s="16" t="str">
        <f t="shared" si="26"/>
        <v/>
      </c>
      <c r="B1721" s="470"/>
      <c r="C1721" s="99"/>
      <c r="D1721" s="99"/>
      <c r="E1721" s="470"/>
      <c r="F1721" s="470"/>
      <c r="G1721" s="470"/>
      <c r="H1721" s="37"/>
      <c r="I1721" s="470"/>
    </row>
    <row r="1722" spans="1:9" x14ac:dyDescent="0.35">
      <c r="A1722" s="16" t="str">
        <f t="shared" si="26"/>
        <v/>
      </c>
      <c r="B1722" s="470"/>
      <c r="C1722" s="99"/>
      <c r="D1722" s="99"/>
      <c r="E1722" s="470"/>
      <c r="F1722" s="470"/>
      <c r="G1722" s="470"/>
      <c r="H1722" s="37"/>
      <c r="I1722" s="470"/>
    </row>
    <row r="1723" spans="1:9" x14ac:dyDescent="0.35">
      <c r="A1723" s="16" t="str">
        <f t="shared" si="26"/>
        <v/>
      </c>
      <c r="B1723" s="470"/>
      <c r="C1723" s="99"/>
      <c r="D1723" s="99"/>
      <c r="E1723" s="470"/>
      <c r="F1723" s="470"/>
      <c r="G1723" s="470"/>
      <c r="H1723" s="37"/>
      <c r="I1723" s="470"/>
    </row>
    <row r="1724" spans="1:9" x14ac:dyDescent="0.35">
      <c r="A1724" s="16" t="str">
        <f t="shared" si="26"/>
        <v/>
      </c>
      <c r="B1724" s="470"/>
      <c r="C1724" s="99"/>
      <c r="D1724" s="99"/>
      <c r="E1724" s="470"/>
      <c r="F1724" s="470"/>
      <c r="G1724" s="470"/>
      <c r="H1724" s="37"/>
      <c r="I1724" s="470"/>
    </row>
    <row r="1725" spans="1:9" x14ac:dyDescent="0.35">
      <c r="A1725" s="16" t="str">
        <f t="shared" si="26"/>
        <v/>
      </c>
      <c r="B1725" s="470"/>
      <c r="C1725" s="99"/>
      <c r="D1725" s="99"/>
      <c r="E1725" s="470"/>
      <c r="F1725" s="470"/>
      <c r="G1725" s="470"/>
      <c r="H1725" s="37"/>
      <c r="I1725" s="470"/>
    </row>
    <row r="1726" spans="1:9" x14ac:dyDescent="0.35">
      <c r="A1726" s="16" t="str">
        <f t="shared" si="26"/>
        <v/>
      </c>
      <c r="B1726" s="470"/>
      <c r="C1726" s="99"/>
      <c r="D1726" s="99"/>
      <c r="E1726" s="470"/>
      <c r="F1726" s="470"/>
      <c r="G1726" s="470"/>
      <c r="H1726" s="37"/>
      <c r="I1726" s="470"/>
    </row>
    <row r="1727" spans="1:9" x14ac:dyDescent="0.35">
      <c r="A1727" s="16" t="str">
        <f t="shared" si="26"/>
        <v/>
      </c>
      <c r="B1727" s="470"/>
      <c r="C1727" s="99"/>
      <c r="D1727" s="99"/>
      <c r="E1727" s="470"/>
      <c r="F1727" s="470"/>
      <c r="G1727" s="470"/>
      <c r="H1727" s="37"/>
      <c r="I1727" s="470"/>
    </row>
    <row r="1728" spans="1:9" x14ac:dyDescent="0.35">
      <c r="A1728" s="16" t="str">
        <f t="shared" si="26"/>
        <v/>
      </c>
      <c r="B1728" s="470"/>
      <c r="C1728" s="99"/>
      <c r="D1728" s="99"/>
      <c r="E1728" s="470"/>
      <c r="F1728" s="470"/>
      <c r="G1728" s="470"/>
      <c r="H1728" s="37"/>
      <c r="I1728" s="470"/>
    </row>
    <row r="1729" spans="1:9" x14ac:dyDescent="0.35">
      <c r="A1729" s="16" t="str">
        <f t="shared" si="26"/>
        <v/>
      </c>
      <c r="B1729" s="470"/>
      <c r="C1729" s="99"/>
      <c r="D1729" s="99"/>
      <c r="E1729" s="470"/>
      <c r="F1729" s="470"/>
      <c r="G1729" s="470"/>
      <c r="H1729" s="37"/>
      <c r="I1729" s="470"/>
    </row>
    <row r="1730" spans="1:9" x14ac:dyDescent="0.35">
      <c r="A1730" s="16" t="str">
        <f t="shared" si="26"/>
        <v/>
      </c>
      <c r="B1730" s="470"/>
      <c r="C1730" s="99"/>
      <c r="D1730" s="99"/>
      <c r="E1730" s="470"/>
      <c r="F1730" s="470"/>
      <c r="G1730" s="470"/>
      <c r="H1730" s="37"/>
      <c r="I1730" s="470"/>
    </row>
    <row r="1731" spans="1:9" x14ac:dyDescent="0.35">
      <c r="A1731" s="16" t="str">
        <f t="shared" si="26"/>
        <v/>
      </c>
      <c r="B1731" s="470"/>
      <c r="C1731" s="99"/>
      <c r="D1731" s="99"/>
      <c r="E1731" s="470"/>
      <c r="F1731" s="470"/>
      <c r="G1731" s="470"/>
      <c r="H1731" s="37"/>
      <c r="I1731" s="470"/>
    </row>
    <row r="1732" spans="1:9" x14ac:dyDescent="0.35">
      <c r="A1732" s="16" t="str">
        <f t="shared" si="26"/>
        <v/>
      </c>
      <c r="B1732" s="470"/>
      <c r="C1732" s="99"/>
      <c r="D1732" s="99"/>
      <c r="E1732" s="470"/>
      <c r="F1732" s="470"/>
      <c r="G1732" s="470"/>
      <c r="H1732" s="37"/>
      <c r="I1732" s="470"/>
    </row>
    <row r="1733" spans="1:9" x14ac:dyDescent="0.35">
      <c r="A1733" s="16" t="str">
        <f t="shared" si="26"/>
        <v/>
      </c>
      <c r="B1733" s="470"/>
      <c r="C1733" s="99"/>
      <c r="D1733" s="99"/>
      <c r="E1733" s="470"/>
      <c r="F1733" s="470"/>
      <c r="G1733" s="470"/>
      <c r="H1733" s="37"/>
      <c r="I1733" s="470"/>
    </row>
    <row r="1734" spans="1:9" x14ac:dyDescent="0.35">
      <c r="A1734" s="16" t="str">
        <f t="shared" si="26"/>
        <v/>
      </c>
      <c r="B1734" s="470"/>
      <c r="C1734" s="99"/>
      <c r="D1734" s="99"/>
      <c r="E1734" s="470"/>
      <c r="F1734" s="470"/>
      <c r="G1734" s="470"/>
      <c r="H1734" s="37"/>
      <c r="I1734" s="470"/>
    </row>
    <row r="1735" spans="1:9" x14ac:dyDescent="0.35">
      <c r="A1735" s="16" t="str">
        <f t="shared" si="26"/>
        <v/>
      </c>
      <c r="B1735" s="470"/>
      <c r="C1735" s="99"/>
      <c r="D1735" s="99"/>
      <c r="E1735" s="470"/>
      <c r="F1735" s="470"/>
      <c r="G1735" s="470"/>
      <c r="H1735" s="37"/>
      <c r="I1735" s="470"/>
    </row>
    <row r="1736" spans="1:9" x14ac:dyDescent="0.35">
      <c r="A1736" s="16" t="str">
        <f t="shared" si="26"/>
        <v/>
      </c>
      <c r="B1736" s="470"/>
      <c r="C1736" s="99"/>
      <c r="D1736" s="99"/>
      <c r="E1736" s="470"/>
      <c r="F1736" s="470"/>
      <c r="G1736" s="470"/>
      <c r="H1736" s="37"/>
      <c r="I1736" s="470"/>
    </row>
    <row r="1737" spans="1:9" x14ac:dyDescent="0.35">
      <c r="A1737" s="16" t="str">
        <f t="shared" si="26"/>
        <v/>
      </c>
      <c r="B1737" s="470"/>
      <c r="C1737" s="99"/>
      <c r="D1737" s="99"/>
      <c r="E1737" s="470"/>
      <c r="F1737" s="470"/>
      <c r="G1737" s="470"/>
      <c r="H1737" s="37"/>
      <c r="I1737" s="470"/>
    </row>
    <row r="1738" spans="1:9" x14ac:dyDescent="0.35">
      <c r="A1738" s="16" t="str">
        <f t="shared" si="26"/>
        <v/>
      </c>
      <c r="B1738" s="470"/>
      <c r="C1738" s="99"/>
      <c r="D1738" s="99"/>
      <c r="E1738" s="470"/>
      <c r="F1738" s="470"/>
      <c r="G1738" s="470"/>
      <c r="H1738" s="37"/>
      <c r="I1738" s="470"/>
    </row>
    <row r="1739" spans="1:9" x14ac:dyDescent="0.35">
      <c r="A1739" s="16" t="str">
        <f t="shared" si="26"/>
        <v/>
      </c>
      <c r="B1739" s="470"/>
      <c r="C1739" s="99"/>
      <c r="D1739" s="99"/>
      <c r="E1739" s="470"/>
      <c r="F1739" s="470"/>
      <c r="G1739" s="470"/>
      <c r="H1739" s="37"/>
      <c r="I1739" s="470"/>
    </row>
    <row r="1740" spans="1:9" x14ac:dyDescent="0.35">
      <c r="A1740" s="16" t="str">
        <f t="shared" ref="A1740:A1803" si="27">B1740&amp;C1740&amp;D1740</f>
        <v/>
      </c>
      <c r="B1740" s="470"/>
      <c r="C1740" s="99"/>
      <c r="D1740" s="99"/>
      <c r="E1740" s="470"/>
      <c r="F1740" s="470"/>
      <c r="G1740" s="470"/>
      <c r="H1740" s="37"/>
      <c r="I1740" s="470"/>
    </row>
    <row r="1741" spans="1:9" x14ac:dyDescent="0.35">
      <c r="A1741" s="16" t="str">
        <f t="shared" si="27"/>
        <v/>
      </c>
      <c r="B1741" s="470"/>
      <c r="C1741" s="99"/>
      <c r="D1741" s="99"/>
      <c r="E1741" s="470"/>
      <c r="F1741" s="470"/>
      <c r="G1741" s="470"/>
      <c r="H1741" s="37"/>
      <c r="I1741" s="470"/>
    </row>
    <row r="1742" spans="1:9" x14ac:dyDescent="0.35">
      <c r="A1742" s="16" t="str">
        <f t="shared" si="27"/>
        <v/>
      </c>
      <c r="B1742" s="470"/>
      <c r="C1742" s="99"/>
      <c r="D1742" s="99"/>
      <c r="E1742" s="470"/>
      <c r="F1742" s="470"/>
      <c r="G1742" s="470"/>
      <c r="H1742" s="37"/>
      <c r="I1742" s="470"/>
    </row>
    <row r="1743" spans="1:9" x14ac:dyDescent="0.35">
      <c r="A1743" s="16" t="str">
        <f t="shared" si="27"/>
        <v/>
      </c>
      <c r="B1743" s="470"/>
      <c r="C1743" s="99"/>
      <c r="D1743" s="99"/>
      <c r="E1743" s="470"/>
      <c r="F1743" s="470"/>
      <c r="G1743" s="470"/>
      <c r="H1743" s="37"/>
      <c r="I1743" s="470"/>
    </row>
    <row r="1744" spans="1:9" x14ac:dyDescent="0.35">
      <c r="A1744" s="16" t="str">
        <f t="shared" si="27"/>
        <v/>
      </c>
      <c r="B1744" s="470"/>
      <c r="C1744" s="99"/>
      <c r="D1744" s="99"/>
      <c r="E1744" s="470"/>
      <c r="F1744" s="470"/>
      <c r="G1744" s="470"/>
      <c r="H1744" s="37"/>
      <c r="I1744" s="470"/>
    </row>
    <row r="1745" spans="1:9" x14ac:dyDescent="0.35">
      <c r="A1745" s="16" t="str">
        <f t="shared" si="27"/>
        <v/>
      </c>
      <c r="B1745" s="470"/>
      <c r="C1745" s="99"/>
      <c r="D1745" s="99"/>
      <c r="E1745" s="470"/>
      <c r="F1745" s="470"/>
      <c r="G1745" s="470"/>
      <c r="H1745" s="37"/>
      <c r="I1745" s="470"/>
    </row>
    <row r="1746" spans="1:9" x14ac:dyDescent="0.35">
      <c r="A1746" s="16" t="str">
        <f t="shared" si="27"/>
        <v/>
      </c>
      <c r="B1746" s="470"/>
      <c r="C1746" s="99"/>
      <c r="D1746" s="99"/>
      <c r="E1746" s="470"/>
      <c r="F1746" s="470"/>
      <c r="G1746" s="470"/>
      <c r="H1746" s="37"/>
      <c r="I1746" s="470"/>
    </row>
    <row r="1747" spans="1:9" x14ac:dyDescent="0.35">
      <c r="A1747" s="16" t="str">
        <f t="shared" si="27"/>
        <v/>
      </c>
      <c r="B1747" s="470"/>
      <c r="C1747" s="99"/>
      <c r="D1747" s="99"/>
      <c r="E1747" s="470"/>
      <c r="F1747" s="470"/>
      <c r="G1747" s="470"/>
      <c r="H1747" s="37"/>
      <c r="I1747" s="470"/>
    </row>
    <row r="1748" spans="1:9" x14ac:dyDescent="0.35">
      <c r="A1748" s="16" t="str">
        <f t="shared" si="27"/>
        <v/>
      </c>
      <c r="B1748" s="470"/>
      <c r="C1748" s="99"/>
      <c r="D1748" s="99"/>
      <c r="E1748" s="470"/>
      <c r="F1748" s="470"/>
      <c r="G1748" s="470"/>
      <c r="H1748" s="37"/>
      <c r="I1748" s="470"/>
    </row>
    <row r="1749" spans="1:9" x14ac:dyDescent="0.35">
      <c r="A1749" s="16" t="str">
        <f t="shared" si="27"/>
        <v/>
      </c>
      <c r="B1749" s="470"/>
      <c r="C1749" s="99"/>
      <c r="D1749" s="99"/>
      <c r="E1749" s="470"/>
      <c r="F1749" s="470"/>
      <c r="G1749" s="470"/>
      <c r="H1749" s="37"/>
      <c r="I1749" s="470"/>
    </row>
    <row r="1750" spans="1:9" x14ac:dyDescent="0.35">
      <c r="A1750" s="16" t="str">
        <f t="shared" si="27"/>
        <v/>
      </c>
      <c r="B1750" s="470"/>
      <c r="C1750" s="99"/>
      <c r="D1750" s="99"/>
      <c r="E1750" s="470"/>
      <c r="F1750" s="470"/>
      <c r="G1750" s="470"/>
      <c r="H1750" s="37"/>
      <c r="I1750" s="470"/>
    </row>
    <row r="1751" spans="1:9" x14ac:dyDescent="0.35">
      <c r="A1751" s="16" t="str">
        <f t="shared" si="27"/>
        <v/>
      </c>
      <c r="B1751" s="470"/>
      <c r="C1751" s="99"/>
      <c r="D1751" s="99"/>
      <c r="E1751" s="470"/>
      <c r="F1751" s="470"/>
      <c r="G1751" s="470"/>
      <c r="H1751" s="37"/>
      <c r="I1751" s="470"/>
    </row>
    <row r="1752" spans="1:9" x14ac:dyDescent="0.35">
      <c r="A1752" s="16" t="str">
        <f t="shared" si="27"/>
        <v/>
      </c>
      <c r="B1752" s="470"/>
      <c r="C1752" s="99"/>
      <c r="D1752" s="99"/>
      <c r="E1752" s="470"/>
      <c r="F1752" s="470"/>
      <c r="G1752" s="470"/>
      <c r="H1752" s="37"/>
      <c r="I1752" s="470"/>
    </row>
    <row r="1753" spans="1:9" x14ac:dyDescent="0.35">
      <c r="A1753" s="16" t="str">
        <f t="shared" si="27"/>
        <v/>
      </c>
      <c r="B1753" s="470"/>
      <c r="C1753" s="99"/>
      <c r="D1753" s="99"/>
      <c r="E1753" s="470"/>
      <c r="F1753" s="470"/>
      <c r="G1753" s="470"/>
      <c r="H1753" s="37"/>
      <c r="I1753" s="470"/>
    </row>
    <row r="1754" spans="1:9" x14ac:dyDescent="0.35">
      <c r="A1754" s="16" t="str">
        <f t="shared" si="27"/>
        <v/>
      </c>
      <c r="B1754" s="470"/>
      <c r="C1754" s="99"/>
      <c r="D1754" s="99"/>
      <c r="E1754" s="470"/>
      <c r="F1754" s="470"/>
      <c r="G1754" s="470"/>
      <c r="H1754" s="37"/>
      <c r="I1754" s="470"/>
    </row>
    <row r="1755" spans="1:9" x14ac:dyDescent="0.35">
      <c r="A1755" s="16" t="str">
        <f t="shared" si="27"/>
        <v/>
      </c>
      <c r="B1755" s="470"/>
      <c r="C1755" s="99"/>
      <c r="D1755" s="99"/>
      <c r="E1755" s="470"/>
      <c r="F1755" s="470"/>
      <c r="G1755" s="470"/>
      <c r="H1755" s="37"/>
      <c r="I1755" s="470"/>
    </row>
    <row r="1756" spans="1:9" x14ac:dyDescent="0.35">
      <c r="A1756" s="16" t="str">
        <f t="shared" si="27"/>
        <v/>
      </c>
      <c r="B1756" s="470"/>
      <c r="C1756" s="99"/>
      <c r="D1756" s="99"/>
      <c r="E1756" s="470"/>
      <c r="F1756" s="470"/>
      <c r="G1756" s="470"/>
      <c r="H1756" s="37"/>
      <c r="I1756" s="470"/>
    </row>
    <row r="1757" spans="1:9" x14ac:dyDescent="0.35">
      <c r="A1757" s="16" t="str">
        <f t="shared" si="27"/>
        <v/>
      </c>
      <c r="B1757" s="470"/>
      <c r="C1757" s="99"/>
      <c r="D1757" s="99"/>
      <c r="E1757" s="470"/>
      <c r="F1757" s="470"/>
      <c r="G1757" s="470"/>
      <c r="H1757" s="37"/>
      <c r="I1757" s="470"/>
    </row>
    <row r="1758" spans="1:9" x14ac:dyDescent="0.35">
      <c r="A1758" s="16" t="str">
        <f t="shared" si="27"/>
        <v/>
      </c>
      <c r="B1758" s="470"/>
      <c r="C1758" s="99"/>
      <c r="D1758" s="99"/>
      <c r="E1758" s="470"/>
      <c r="F1758" s="470"/>
      <c r="G1758" s="470"/>
      <c r="H1758" s="37"/>
      <c r="I1758" s="470"/>
    </row>
    <row r="1759" spans="1:9" x14ac:dyDescent="0.35">
      <c r="A1759" s="16" t="str">
        <f t="shared" si="27"/>
        <v/>
      </c>
      <c r="B1759" s="470"/>
      <c r="C1759" s="99"/>
      <c r="D1759" s="99"/>
      <c r="E1759" s="470"/>
      <c r="F1759" s="470"/>
      <c r="G1759" s="470"/>
      <c r="H1759" s="37"/>
      <c r="I1759" s="470"/>
    </row>
    <row r="1760" spans="1:9" x14ac:dyDescent="0.35">
      <c r="A1760" s="16" t="str">
        <f t="shared" si="27"/>
        <v/>
      </c>
      <c r="B1760" s="470"/>
      <c r="C1760" s="99"/>
      <c r="D1760" s="99"/>
      <c r="E1760" s="470"/>
      <c r="F1760" s="470"/>
      <c r="G1760" s="470"/>
      <c r="H1760" s="37"/>
      <c r="I1760" s="470"/>
    </row>
    <row r="1761" spans="1:9" x14ac:dyDescent="0.35">
      <c r="A1761" s="16" t="str">
        <f t="shared" si="27"/>
        <v/>
      </c>
      <c r="B1761" s="470"/>
      <c r="C1761" s="99"/>
      <c r="D1761" s="99"/>
      <c r="E1761" s="470"/>
      <c r="F1761" s="470"/>
      <c r="G1761" s="470"/>
      <c r="H1761" s="37"/>
      <c r="I1761" s="470"/>
    </row>
    <row r="1762" spans="1:9" x14ac:dyDescent="0.35">
      <c r="A1762" s="16" t="str">
        <f t="shared" si="27"/>
        <v/>
      </c>
      <c r="B1762" s="470"/>
      <c r="C1762" s="99"/>
      <c r="D1762" s="99"/>
      <c r="E1762" s="470"/>
      <c r="F1762" s="470"/>
      <c r="G1762" s="470"/>
      <c r="H1762" s="37"/>
      <c r="I1762" s="470"/>
    </row>
    <row r="1763" spans="1:9" x14ac:dyDescent="0.35">
      <c r="A1763" s="16" t="str">
        <f t="shared" si="27"/>
        <v/>
      </c>
      <c r="B1763" s="470"/>
      <c r="C1763" s="99"/>
      <c r="D1763" s="99"/>
      <c r="E1763" s="470"/>
      <c r="F1763" s="470"/>
      <c r="G1763" s="470"/>
      <c r="H1763" s="37"/>
      <c r="I1763" s="470"/>
    </row>
    <row r="1764" spans="1:9" x14ac:dyDescent="0.35">
      <c r="A1764" s="16" t="str">
        <f t="shared" si="27"/>
        <v/>
      </c>
      <c r="B1764" s="470"/>
      <c r="C1764" s="99"/>
      <c r="D1764" s="99"/>
      <c r="E1764" s="470"/>
      <c r="F1764" s="470"/>
      <c r="G1764" s="470"/>
      <c r="H1764" s="37"/>
      <c r="I1764" s="470"/>
    </row>
    <row r="1765" spans="1:9" x14ac:dyDescent="0.35">
      <c r="A1765" s="16" t="str">
        <f t="shared" si="27"/>
        <v/>
      </c>
      <c r="B1765" s="470"/>
      <c r="C1765" s="99"/>
      <c r="D1765" s="99"/>
      <c r="E1765" s="470"/>
      <c r="F1765" s="470"/>
      <c r="G1765" s="470"/>
      <c r="H1765" s="37"/>
      <c r="I1765" s="470"/>
    </row>
    <row r="1766" spans="1:9" x14ac:dyDescent="0.35">
      <c r="A1766" s="16" t="str">
        <f t="shared" si="27"/>
        <v/>
      </c>
      <c r="B1766" s="470"/>
      <c r="C1766" s="99"/>
      <c r="D1766" s="99"/>
      <c r="E1766" s="470"/>
      <c r="F1766" s="470"/>
      <c r="G1766" s="470"/>
      <c r="H1766" s="37"/>
      <c r="I1766" s="470"/>
    </row>
    <row r="1767" spans="1:9" x14ac:dyDescent="0.35">
      <c r="A1767" s="16" t="str">
        <f t="shared" si="27"/>
        <v/>
      </c>
      <c r="B1767" s="470"/>
      <c r="C1767" s="99"/>
      <c r="D1767" s="99"/>
      <c r="E1767" s="470"/>
      <c r="F1767" s="470"/>
      <c r="G1767" s="470"/>
      <c r="H1767" s="37"/>
      <c r="I1767" s="470"/>
    </row>
    <row r="1768" spans="1:9" x14ac:dyDescent="0.35">
      <c r="A1768" s="16" t="str">
        <f t="shared" si="27"/>
        <v/>
      </c>
      <c r="B1768" s="470"/>
      <c r="C1768" s="99"/>
      <c r="D1768" s="99"/>
      <c r="E1768" s="470"/>
      <c r="F1768" s="470"/>
      <c r="G1768" s="470"/>
      <c r="H1768" s="37"/>
      <c r="I1768" s="470"/>
    </row>
    <row r="1769" spans="1:9" x14ac:dyDescent="0.35">
      <c r="A1769" s="16" t="str">
        <f t="shared" si="27"/>
        <v/>
      </c>
      <c r="B1769" s="470"/>
      <c r="C1769" s="99"/>
      <c r="D1769" s="99"/>
      <c r="E1769" s="470"/>
      <c r="F1769" s="470"/>
      <c r="G1769" s="470"/>
      <c r="H1769" s="37"/>
      <c r="I1769" s="470"/>
    </row>
    <row r="1770" spans="1:9" x14ac:dyDescent="0.35">
      <c r="A1770" s="16" t="str">
        <f t="shared" si="27"/>
        <v/>
      </c>
      <c r="B1770" s="470"/>
      <c r="C1770" s="99"/>
      <c r="D1770" s="99"/>
      <c r="E1770" s="470"/>
      <c r="F1770" s="470"/>
      <c r="G1770" s="470"/>
      <c r="H1770" s="37"/>
      <c r="I1770" s="470"/>
    </row>
    <row r="1771" spans="1:9" x14ac:dyDescent="0.35">
      <c r="A1771" s="16" t="str">
        <f t="shared" si="27"/>
        <v/>
      </c>
      <c r="B1771" s="470"/>
      <c r="C1771" s="99"/>
      <c r="D1771" s="99"/>
      <c r="E1771" s="470"/>
      <c r="F1771" s="470"/>
      <c r="G1771" s="470"/>
      <c r="H1771" s="37"/>
      <c r="I1771" s="470"/>
    </row>
    <row r="1772" spans="1:9" x14ac:dyDescent="0.35">
      <c r="A1772" s="16" t="str">
        <f t="shared" si="27"/>
        <v/>
      </c>
      <c r="B1772" s="470"/>
      <c r="C1772" s="99"/>
      <c r="D1772" s="99"/>
      <c r="E1772" s="470"/>
      <c r="F1772" s="470"/>
      <c r="G1772" s="470"/>
      <c r="H1772" s="37"/>
      <c r="I1772" s="470"/>
    </row>
    <row r="1773" spans="1:9" x14ac:dyDescent="0.35">
      <c r="A1773" s="16" t="str">
        <f t="shared" si="27"/>
        <v/>
      </c>
      <c r="B1773" s="470"/>
      <c r="C1773" s="99"/>
      <c r="D1773" s="99"/>
      <c r="E1773" s="470"/>
      <c r="F1773" s="470"/>
      <c r="G1773" s="470"/>
      <c r="H1773" s="37"/>
      <c r="I1773" s="470"/>
    </row>
    <row r="1774" spans="1:9" x14ac:dyDescent="0.35">
      <c r="A1774" s="16" t="str">
        <f t="shared" si="27"/>
        <v/>
      </c>
      <c r="B1774" s="470"/>
      <c r="C1774" s="99"/>
      <c r="D1774" s="99"/>
      <c r="E1774" s="470"/>
      <c r="F1774" s="470"/>
      <c r="G1774" s="470"/>
      <c r="H1774" s="37"/>
      <c r="I1774" s="470"/>
    </row>
    <row r="1775" spans="1:9" x14ac:dyDescent="0.35">
      <c r="A1775" s="16" t="str">
        <f t="shared" si="27"/>
        <v/>
      </c>
      <c r="B1775" s="470"/>
      <c r="C1775" s="99"/>
      <c r="D1775" s="99"/>
      <c r="E1775" s="470"/>
      <c r="F1775" s="470"/>
      <c r="G1775" s="470"/>
      <c r="H1775" s="37"/>
      <c r="I1775" s="470"/>
    </row>
    <row r="1776" spans="1:9" x14ac:dyDescent="0.35">
      <c r="A1776" s="16" t="str">
        <f t="shared" si="27"/>
        <v/>
      </c>
      <c r="B1776" s="470"/>
      <c r="C1776" s="99"/>
      <c r="D1776" s="99"/>
      <c r="E1776" s="470"/>
      <c r="F1776" s="470"/>
      <c r="G1776" s="470"/>
      <c r="H1776" s="37"/>
      <c r="I1776" s="470"/>
    </row>
    <row r="1777" spans="1:9" x14ac:dyDescent="0.35">
      <c r="A1777" s="16" t="str">
        <f t="shared" si="27"/>
        <v/>
      </c>
      <c r="B1777" s="470"/>
      <c r="C1777" s="99"/>
      <c r="D1777" s="99"/>
      <c r="E1777" s="470"/>
      <c r="F1777" s="470"/>
      <c r="G1777" s="470"/>
      <c r="H1777" s="37"/>
      <c r="I1777" s="470"/>
    </row>
    <row r="1778" spans="1:9" x14ac:dyDescent="0.35">
      <c r="A1778" s="16" t="str">
        <f t="shared" si="27"/>
        <v/>
      </c>
      <c r="B1778" s="470"/>
      <c r="C1778" s="99"/>
      <c r="D1778" s="99"/>
      <c r="E1778" s="470"/>
      <c r="F1778" s="470"/>
      <c r="G1778" s="470"/>
      <c r="H1778" s="37"/>
      <c r="I1778" s="470"/>
    </row>
    <row r="1779" spans="1:9" x14ac:dyDescent="0.35">
      <c r="A1779" s="16" t="str">
        <f t="shared" si="27"/>
        <v/>
      </c>
      <c r="B1779" s="470"/>
      <c r="C1779" s="99"/>
      <c r="D1779" s="99"/>
      <c r="E1779" s="470"/>
      <c r="F1779" s="470"/>
      <c r="G1779" s="470"/>
      <c r="H1779" s="37"/>
      <c r="I1779" s="470"/>
    </row>
    <row r="1780" spans="1:9" x14ac:dyDescent="0.35">
      <c r="A1780" s="16" t="str">
        <f t="shared" si="27"/>
        <v/>
      </c>
      <c r="B1780" s="470"/>
      <c r="C1780" s="99"/>
      <c r="D1780" s="99"/>
      <c r="E1780" s="470"/>
      <c r="F1780" s="470"/>
      <c r="G1780" s="470"/>
      <c r="H1780" s="37"/>
      <c r="I1780" s="470"/>
    </row>
    <row r="1781" spans="1:9" x14ac:dyDescent="0.35">
      <c r="A1781" s="16" t="str">
        <f t="shared" si="27"/>
        <v/>
      </c>
      <c r="B1781" s="470"/>
      <c r="C1781" s="99"/>
      <c r="D1781" s="99"/>
      <c r="E1781" s="470"/>
      <c r="F1781" s="470"/>
      <c r="G1781" s="470"/>
      <c r="H1781" s="37"/>
      <c r="I1781" s="470"/>
    </row>
    <row r="1782" spans="1:9" x14ac:dyDescent="0.35">
      <c r="A1782" s="16" t="str">
        <f t="shared" si="27"/>
        <v/>
      </c>
      <c r="B1782" s="470"/>
      <c r="C1782" s="99"/>
      <c r="D1782" s="99"/>
      <c r="E1782" s="470"/>
      <c r="F1782" s="470"/>
      <c r="G1782" s="470"/>
      <c r="H1782" s="37"/>
      <c r="I1782" s="470"/>
    </row>
    <row r="1783" spans="1:9" x14ac:dyDescent="0.35">
      <c r="A1783" s="16" t="str">
        <f t="shared" si="27"/>
        <v/>
      </c>
      <c r="B1783" s="470"/>
      <c r="C1783" s="99"/>
      <c r="D1783" s="99"/>
      <c r="E1783" s="470"/>
      <c r="F1783" s="470"/>
      <c r="G1783" s="470"/>
      <c r="H1783" s="37"/>
      <c r="I1783" s="470"/>
    </row>
    <row r="1784" spans="1:9" x14ac:dyDescent="0.35">
      <c r="A1784" s="16" t="str">
        <f t="shared" si="27"/>
        <v/>
      </c>
      <c r="B1784" s="470"/>
      <c r="C1784" s="99"/>
      <c r="D1784" s="99"/>
      <c r="E1784" s="470"/>
      <c r="F1784" s="470"/>
      <c r="G1784" s="470"/>
      <c r="H1784" s="37"/>
      <c r="I1784" s="470"/>
    </row>
    <row r="1785" spans="1:9" x14ac:dyDescent="0.35">
      <c r="A1785" s="16" t="str">
        <f t="shared" si="27"/>
        <v/>
      </c>
      <c r="B1785" s="470"/>
      <c r="C1785" s="99"/>
      <c r="D1785" s="99"/>
      <c r="E1785" s="470"/>
      <c r="F1785" s="470"/>
      <c r="G1785" s="470"/>
      <c r="H1785" s="37"/>
      <c r="I1785" s="470"/>
    </row>
    <row r="1786" spans="1:9" x14ac:dyDescent="0.35">
      <c r="A1786" s="16" t="str">
        <f t="shared" si="27"/>
        <v/>
      </c>
      <c r="B1786" s="470"/>
      <c r="C1786" s="99"/>
      <c r="D1786" s="99"/>
      <c r="E1786" s="470"/>
      <c r="F1786" s="470"/>
      <c r="G1786" s="470"/>
      <c r="H1786" s="37"/>
      <c r="I1786" s="470"/>
    </row>
    <row r="1787" spans="1:9" x14ac:dyDescent="0.35">
      <c r="A1787" s="16" t="str">
        <f t="shared" si="27"/>
        <v/>
      </c>
      <c r="B1787" s="470"/>
      <c r="C1787" s="99"/>
      <c r="D1787" s="99"/>
      <c r="E1787" s="470"/>
      <c r="F1787" s="470"/>
      <c r="G1787" s="470"/>
      <c r="H1787" s="37"/>
      <c r="I1787" s="470"/>
    </row>
    <row r="1788" spans="1:9" x14ac:dyDescent="0.35">
      <c r="A1788" s="16" t="str">
        <f t="shared" si="27"/>
        <v/>
      </c>
      <c r="B1788" s="470"/>
      <c r="C1788" s="99"/>
      <c r="D1788" s="99"/>
      <c r="E1788" s="470"/>
      <c r="F1788" s="470"/>
      <c r="G1788" s="470"/>
      <c r="H1788" s="37"/>
      <c r="I1788" s="470"/>
    </row>
    <row r="1789" spans="1:9" x14ac:dyDescent="0.35">
      <c r="A1789" s="16" t="str">
        <f t="shared" si="27"/>
        <v/>
      </c>
      <c r="B1789" s="470"/>
      <c r="C1789" s="99"/>
      <c r="D1789" s="99"/>
      <c r="E1789" s="470"/>
      <c r="F1789" s="470"/>
      <c r="G1789" s="470"/>
      <c r="H1789" s="37"/>
      <c r="I1789" s="470"/>
    </row>
    <row r="1790" spans="1:9" x14ac:dyDescent="0.35">
      <c r="A1790" s="16" t="str">
        <f t="shared" si="27"/>
        <v/>
      </c>
      <c r="B1790" s="470"/>
      <c r="C1790" s="99"/>
      <c r="D1790" s="99"/>
      <c r="E1790" s="470"/>
      <c r="F1790" s="470"/>
      <c r="G1790" s="470"/>
      <c r="H1790" s="37"/>
      <c r="I1790" s="470"/>
    </row>
    <row r="1791" spans="1:9" x14ac:dyDescent="0.35">
      <c r="A1791" s="16" t="str">
        <f t="shared" si="27"/>
        <v/>
      </c>
      <c r="B1791" s="470"/>
      <c r="C1791" s="99"/>
      <c r="D1791" s="99"/>
      <c r="E1791" s="470"/>
      <c r="F1791" s="470"/>
      <c r="G1791" s="470"/>
      <c r="H1791" s="37"/>
      <c r="I1791" s="470"/>
    </row>
    <row r="1792" spans="1:9" x14ac:dyDescent="0.35">
      <c r="A1792" s="16" t="str">
        <f t="shared" si="27"/>
        <v/>
      </c>
      <c r="B1792" s="470"/>
      <c r="C1792" s="99"/>
      <c r="D1792" s="99"/>
      <c r="E1792" s="470"/>
      <c r="F1792" s="470"/>
      <c r="G1792" s="470"/>
      <c r="H1792" s="37"/>
      <c r="I1792" s="470"/>
    </row>
    <row r="1793" spans="1:9" x14ac:dyDescent="0.35">
      <c r="A1793" s="16" t="str">
        <f t="shared" si="27"/>
        <v/>
      </c>
      <c r="B1793" s="470"/>
      <c r="C1793" s="99"/>
      <c r="D1793" s="99"/>
      <c r="E1793" s="470"/>
      <c r="F1793" s="470"/>
      <c r="G1793" s="470"/>
      <c r="H1793" s="37"/>
      <c r="I1793" s="470"/>
    </row>
    <row r="1794" spans="1:9" x14ac:dyDescent="0.35">
      <c r="A1794" s="16" t="str">
        <f t="shared" si="27"/>
        <v/>
      </c>
      <c r="B1794" s="470"/>
      <c r="C1794" s="99"/>
      <c r="D1794" s="99"/>
      <c r="E1794" s="470"/>
      <c r="F1794" s="470"/>
      <c r="G1794" s="470"/>
      <c r="H1794" s="37"/>
      <c r="I1794" s="470"/>
    </row>
    <row r="1795" spans="1:9" x14ac:dyDescent="0.35">
      <c r="A1795" s="16" t="str">
        <f t="shared" si="27"/>
        <v/>
      </c>
      <c r="B1795" s="470"/>
      <c r="C1795" s="99"/>
      <c r="D1795" s="99"/>
      <c r="E1795" s="470"/>
      <c r="F1795" s="470"/>
      <c r="G1795" s="470"/>
      <c r="H1795" s="37"/>
      <c r="I1795" s="470"/>
    </row>
    <row r="1796" spans="1:9" x14ac:dyDescent="0.35">
      <c r="A1796" s="16" t="str">
        <f t="shared" si="27"/>
        <v/>
      </c>
      <c r="B1796" s="470"/>
      <c r="C1796" s="99"/>
      <c r="D1796" s="99"/>
      <c r="E1796" s="470"/>
      <c r="F1796" s="470"/>
      <c r="G1796" s="470"/>
      <c r="H1796" s="37"/>
      <c r="I1796" s="470"/>
    </row>
    <row r="1797" spans="1:9" x14ac:dyDescent="0.35">
      <c r="A1797" s="16" t="str">
        <f t="shared" si="27"/>
        <v/>
      </c>
      <c r="B1797" s="470"/>
      <c r="C1797" s="99"/>
      <c r="D1797" s="99"/>
      <c r="E1797" s="470"/>
      <c r="F1797" s="470"/>
      <c r="G1797" s="470"/>
      <c r="H1797" s="37"/>
      <c r="I1797" s="470"/>
    </row>
    <row r="1798" spans="1:9" x14ac:dyDescent="0.35">
      <c r="A1798" s="16" t="str">
        <f t="shared" si="27"/>
        <v/>
      </c>
      <c r="B1798" s="470"/>
      <c r="C1798" s="99"/>
      <c r="D1798" s="99"/>
      <c r="E1798" s="470"/>
      <c r="F1798" s="470"/>
      <c r="G1798" s="470"/>
      <c r="H1798" s="37"/>
      <c r="I1798" s="470"/>
    </row>
    <row r="1799" spans="1:9" x14ac:dyDescent="0.35">
      <c r="A1799" s="16" t="str">
        <f t="shared" si="27"/>
        <v/>
      </c>
      <c r="B1799" s="470"/>
      <c r="C1799" s="99"/>
      <c r="D1799" s="99"/>
      <c r="E1799" s="470"/>
      <c r="F1799" s="470"/>
      <c r="G1799" s="470"/>
      <c r="H1799" s="37"/>
      <c r="I1799" s="470"/>
    </row>
    <row r="1800" spans="1:9" x14ac:dyDescent="0.35">
      <c r="A1800" s="16" t="str">
        <f t="shared" si="27"/>
        <v/>
      </c>
      <c r="B1800" s="470"/>
      <c r="C1800" s="99"/>
      <c r="D1800" s="99"/>
      <c r="E1800" s="470"/>
      <c r="F1800" s="470"/>
      <c r="G1800" s="470"/>
      <c r="H1800" s="37"/>
      <c r="I1800" s="470"/>
    </row>
    <row r="1801" spans="1:9" x14ac:dyDescent="0.35">
      <c r="A1801" s="16" t="str">
        <f t="shared" si="27"/>
        <v/>
      </c>
      <c r="B1801" s="470"/>
      <c r="C1801" s="99"/>
      <c r="D1801" s="99"/>
      <c r="E1801" s="470"/>
      <c r="F1801" s="470"/>
      <c r="G1801" s="470"/>
      <c r="H1801" s="37"/>
      <c r="I1801" s="470"/>
    </row>
    <row r="1802" spans="1:9" x14ac:dyDescent="0.35">
      <c r="A1802" s="16" t="str">
        <f t="shared" si="27"/>
        <v/>
      </c>
      <c r="B1802" s="470"/>
      <c r="C1802" s="99"/>
      <c r="D1802" s="99"/>
      <c r="E1802" s="470"/>
      <c r="F1802" s="470"/>
      <c r="G1802" s="470"/>
      <c r="H1802" s="37"/>
      <c r="I1802" s="470"/>
    </row>
    <row r="1803" spans="1:9" x14ac:dyDescent="0.35">
      <c r="A1803" s="16" t="str">
        <f t="shared" si="27"/>
        <v/>
      </c>
      <c r="B1803" s="470"/>
      <c r="C1803" s="99"/>
      <c r="D1803" s="99"/>
      <c r="E1803" s="470"/>
      <c r="F1803" s="470"/>
      <c r="G1803" s="470"/>
      <c r="H1803" s="37"/>
      <c r="I1803" s="470"/>
    </row>
    <row r="1804" spans="1:9" x14ac:dyDescent="0.35">
      <c r="A1804" s="16" t="str">
        <f t="shared" ref="A1804:A1867" si="28">B1804&amp;C1804&amp;D1804</f>
        <v/>
      </c>
      <c r="B1804" s="470"/>
      <c r="C1804" s="99"/>
      <c r="D1804" s="99"/>
      <c r="E1804" s="470"/>
      <c r="F1804" s="470"/>
      <c r="G1804" s="470"/>
      <c r="H1804" s="37"/>
      <c r="I1804" s="470"/>
    </row>
    <row r="1805" spans="1:9" x14ac:dyDescent="0.35">
      <c r="A1805" s="16" t="str">
        <f t="shared" si="28"/>
        <v/>
      </c>
      <c r="B1805" s="470"/>
      <c r="C1805" s="99"/>
      <c r="D1805" s="99"/>
      <c r="E1805" s="470"/>
      <c r="F1805" s="470"/>
      <c r="G1805" s="470"/>
      <c r="H1805" s="37"/>
      <c r="I1805" s="470"/>
    </row>
    <row r="1806" spans="1:9" x14ac:dyDescent="0.35">
      <c r="A1806" s="16" t="str">
        <f t="shared" si="28"/>
        <v/>
      </c>
      <c r="B1806" s="470"/>
      <c r="C1806" s="99"/>
      <c r="D1806" s="99"/>
      <c r="E1806" s="470"/>
      <c r="F1806" s="470"/>
      <c r="G1806" s="470"/>
      <c r="H1806" s="37"/>
      <c r="I1806" s="470"/>
    </row>
    <row r="1807" spans="1:9" x14ac:dyDescent="0.35">
      <c r="A1807" s="16" t="str">
        <f t="shared" si="28"/>
        <v/>
      </c>
      <c r="B1807" s="470"/>
      <c r="C1807" s="99"/>
      <c r="D1807" s="99"/>
      <c r="E1807" s="470"/>
      <c r="F1807" s="470"/>
      <c r="G1807" s="470"/>
      <c r="H1807" s="37"/>
      <c r="I1807" s="470"/>
    </row>
    <row r="1808" spans="1:9" x14ac:dyDescent="0.35">
      <c r="A1808" s="16" t="str">
        <f t="shared" si="28"/>
        <v/>
      </c>
      <c r="B1808" s="470"/>
      <c r="C1808" s="99"/>
      <c r="D1808" s="99"/>
      <c r="E1808" s="470"/>
      <c r="F1808" s="470"/>
      <c r="G1808" s="470"/>
      <c r="H1808" s="37"/>
      <c r="I1808" s="470"/>
    </row>
    <row r="1809" spans="1:9" x14ac:dyDescent="0.35">
      <c r="A1809" s="16" t="str">
        <f t="shared" si="28"/>
        <v/>
      </c>
      <c r="B1809" s="470"/>
      <c r="C1809" s="99"/>
      <c r="D1809" s="99"/>
      <c r="E1809" s="470"/>
      <c r="F1809" s="470"/>
      <c r="G1809" s="470"/>
      <c r="H1809" s="37"/>
      <c r="I1809" s="470"/>
    </row>
    <row r="1810" spans="1:9" x14ac:dyDescent="0.35">
      <c r="A1810" s="16" t="str">
        <f t="shared" si="28"/>
        <v/>
      </c>
      <c r="B1810" s="470"/>
      <c r="C1810" s="99"/>
      <c r="D1810" s="99"/>
      <c r="E1810" s="470"/>
      <c r="F1810" s="470"/>
      <c r="G1810" s="470"/>
      <c r="H1810" s="37"/>
      <c r="I1810" s="470"/>
    </row>
    <row r="1811" spans="1:9" x14ac:dyDescent="0.35">
      <c r="A1811" s="16" t="str">
        <f t="shared" si="28"/>
        <v/>
      </c>
      <c r="B1811" s="470"/>
      <c r="C1811" s="99"/>
      <c r="D1811" s="99"/>
      <c r="E1811" s="470"/>
      <c r="F1811" s="470"/>
      <c r="G1811" s="470"/>
      <c r="H1811" s="37"/>
      <c r="I1811" s="470"/>
    </row>
    <row r="1812" spans="1:9" x14ac:dyDescent="0.35">
      <c r="A1812" s="16" t="str">
        <f t="shared" si="28"/>
        <v/>
      </c>
      <c r="B1812" s="470"/>
      <c r="C1812" s="99"/>
      <c r="D1812" s="99"/>
      <c r="E1812" s="470"/>
      <c r="F1812" s="470"/>
      <c r="G1812" s="470"/>
      <c r="H1812" s="37"/>
      <c r="I1812" s="470"/>
    </row>
    <row r="1813" spans="1:9" x14ac:dyDescent="0.35">
      <c r="A1813" s="16" t="str">
        <f t="shared" si="28"/>
        <v/>
      </c>
      <c r="B1813" s="470"/>
      <c r="C1813" s="99"/>
      <c r="D1813" s="99"/>
      <c r="E1813" s="470"/>
      <c r="F1813" s="470"/>
      <c r="G1813" s="470"/>
      <c r="H1813" s="37"/>
      <c r="I1813" s="470"/>
    </row>
    <row r="1814" spans="1:9" x14ac:dyDescent="0.35">
      <c r="A1814" s="16" t="str">
        <f t="shared" si="28"/>
        <v/>
      </c>
      <c r="B1814" s="470"/>
      <c r="C1814" s="99"/>
      <c r="D1814" s="99"/>
      <c r="E1814" s="470"/>
      <c r="F1814" s="470"/>
      <c r="G1814" s="470"/>
      <c r="H1814" s="37"/>
      <c r="I1814" s="470"/>
    </row>
    <row r="1815" spans="1:9" x14ac:dyDescent="0.35">
      <c r="A1815" s="16" t="str">
        <f t="shared" si="28"/>
        <v/>
      </c>
      <c r="B1815" s="470"/>
      <c r="C1815" s="99"/>
      <c r="D1815" s="99"/>
      <c r="E1815" s="470"/>
      <c r="F1815" s="470"/>
      <c r="G1815" s="470"/>
      <c r="H1815" s="37"/>
      <c r="I1815" s="470"/>
    </row>
    <row r="1816" spans="1:9" x14ac:dyDescent="0.35">
      <c r="A1816" s="16" t="str">
        <f t="shared" si="28"/>
        <v/>
      </c>
      <c r="B1816" s="470"/>
      <c r="C1816" s="99"/>
      <c r="D1816" s="99"/>
      <c r="E1816" s="470"/>
      <c r="F1816" s="470"/>
      <c r="G1816" s="470"/>
      <c r="H1816" s="37"/>
      <c r="I1816" s="470"/>
    </row>
    <row r="1817" spans="1:9" x14ac:dyDescent="0.35">
      <c r="A1817" s="16" t="str">
        <f t="shared" si="28"/>
        <v/>
      </c>
      <c r="B1817" s="470"/>
      <c r="C1817" s="99"/>
      <c r="D1817" s="99"/>
      <c r="E1817" s="470"/>
      <c r="F1817" s="470"/>
      <c r="G1817" s="470"/>
      <c r="H1817" s="37"/>
      <c r="I1817" s="470"/>
    </row>
    <row r="1818" spans="1:9" x14ac:dyDescent="0.35">
      <c r="A1818" s="16" t="str">
        <f t="shared" si="28"/>
        <v/>
      </c>
      <c r="B1818" s="470"/>
      <c r="C1818" s="99"/>
      <c r="D1818" s="99"/>
      <c r="E1818" s="470"/>
      <c r="F1818" s="470"/>
      <c r="G1818" s="470"/>
      <c r="H1818" s="37"/>
      <c r="I1818" s="470"/>
    </row>
    <row r="1819" spans="1:9" x14ac:dyDescent="0.35">
      <c r="A1819" s="16" t="str">
        <f t="shared" si="28"/>
        <v/>
      </c>
      <c r="B1819" s="470"/>
      <c r="C1819" s="99"/>
      <c r="D1819" s="99"/>
      <c r="E1819" s="470"/>
      <c r="F1819" s="470"/>
      <c r="G1819" s="470"/>
      <c r="H1819" s="37"/>
      <c r="I1819" s="470"/>
    </row>
    <row r="1820" spans="1:9" x14ac:dyDescent="0.35">
      <c r="A1820" s="16" t="str">
        <f t="shared" si="28"/>
        <v/>
      </c>
      <c r="B1820" s="470"/>
      <c r="C1820" s="99"/>
      <c r="D1820" s="99"/>
      <c r="E1820" s="470"/>
      <c r="F1820" s="470"/>
      <c r="G1820" s="470"/>
      <c r="H1820" s="37"/>
      <c r="I1820" s="470"/>
    </row>
    <row r="1821" spans="1:9" x14ac:dyDescent="0.35">
      <c r="A1821" s="16" t="str">
        <f t="shared" si="28"/>
        <v/>
      </c>
      <c r="B1821" s="470"/>
      <c r="C1821" s="99"/>
      <c r="D1821" s="99"/>
      <c r="E1821" s="470"/>
      <c r="F1821" s="470"/>
      <c r="G1821" s="470"/>
      <c r="H1821" s="37"/>
      <c r="I1821" s="470"/>
    </row>
    <row r="1822" spans="1:9" x14ac:dyDescent="0.35">
      <c r="A1822" s="16" t="str">
        <f t="shared" si="28"/>
        <v/>
      </c>
      <c r="B1822" s="470"/>
      <c r="C1822" s="99"/>
      <c r="D1822" s="99"/>
      <c r="E1822" s="470"/>
      <c r="F1822" s="470"/>
      <c r="G1822" s="470"/>
      <c r="H1822" s="37"/>
      <c r="I1822" s="470"/>
    </row>
    <row r="1823" spans="1:9" x14ac:dyDescent="0.35">
      <c r="A1823" s="16" t="str">
        <f t="shared" si="28"/>
        <v/>
      </c>
      <c r="B1823" s="470"/>
      <c r="C1823" s="99"/>
      <c r="D1823" s="99"/>
      <c r="E1823" s="470"/>
      <c r="F1823" s="470"/>
      <c r="G1823" s="470"/>
      <c r="H1823" s="37"/>
      <c r="I1823" s="470"/>
    </row>
    <row r="1824" spans="1:9" x14ac:dyDescent="0.35">
      <c r="A1824" s="16" t="str">
        <f t="shared" si="28"/>
        <v/>
      </c>
      <c r="B1824" s="470"/>
      <c r="C1824" s="99"/>
      <c r="D1824" s="99"/>
      <c r="E1824" s="470"/>
      <c r="F1824" s="470"/>
      <c r="G1824" s="470"/>
      <c r="H1824" s="37"/>
      <c r="I1824" s="470"/>
    </row>
    <row r="1825" spans="1:9" x14ac:dyDescent="0.35">
      <c r="A1825" s="16" t="str">
        <f t="shared" si="28"/>
        <v/>
      </c>
      <c r="B1825" s="470"/>
      <c r="C1825" s="99"/>
      <c r="D1825" s="99"/>
      <c r="E1825" s="470"/>
      <c r="F1825" s="470"/>
      <c r="G1825" s="470"/>
      <c r="H1825" s="37"/>
      <c r="I1825" s="470"/>
    </row>
    <row r="1826" spans="1:9" x14ac:dyDescent="0.35">
      <c r="A1826" s="16" t="str">
        <f t="shared" si="28"/>
        <v/>
      </c>
      <c r="B1826" s="470"/>
      <c r="C1826" s="99"/>
      <c r="D1826" s="99"/>
      <c r="E1826" s="470"/>
      <c r="F1826" s="470"/>
      <c r="G1826" s="470"/>
      <c r="H1826" s="37"/>
      <c r="I1826" s="470"/>
    </row>
    <row r="1827" spans="1:9" x14ac:dyDescent="0.35">
      <c r="A1827" s="16" t="str">
        <f t="shared" si="28"/>
        <v/>
      </c>
      <c r="B1827" s="470"/>
      <c r="C1827" s="99"/>
      <c r="D1827" s="99"/>
      <c r="E1827" s="470"/>
      <c r="F1827" s="470"/>
      <c r="G1827" s="470"/>
      <c r="H1827" s="37"/>
      <c r="I1827" s="470"/>
    </row>
    <row r="1828" spans="1:9" x14ac:dyDescent="0.35">
      <c r="A1828" s="16" t="str">
        <f t="shared" si="28"/>
        <v/>
      </c>
      <c r="B1828" s="470"/>
      <c r="C1828" s="99"/>
      <c r="D1828" s="99"/>
      <c r="E1828" s="470"/>
      <c r="F1828" s="470"/>
      <c r="G1828" s="470"/>
      <c r="H1828" s="37"/>
      <c r="I1828" s="470"/>
    </row>
    <row r="1829" spans="1:9" x14ac:dyDescent="0.35">
      <c r="A1829" s="16" t="str">
        <f t="shared" si="28"/>
        <v/>
      </c>
      <c r="B1829" s="470"/>
      <c r="C1829" s="99"/>
      <c r="D1829" s="99"/>
      <c r="E1829" s="470"/>
      <c r="F1829" s="470"/>
      <c r="G1829" s="470"/>
      <c r="H1829" s="37"/>
      <c r="I1829" s="470"/>
    </row>
    <row r="1830" spans="1:9" x14ac:dyDescent="0.35">
      <c r="A1830" s="16" t="str">
        <f t="shared" si="28"/>
        <v/>
      </c>
      <c r="B1830" s="470"/>
      <c r="C1830" s="99"/>
      <c r="D1830" s="99"/>
      <c r="E1830" s="470"/>
      <c r="F1830" s="470"/>
      <c r="G1830" s="470"/>
      <c r="H1830" s="37"/>
      <c r="I1830" s="470"/>
    </row>
    <row r="1831" spans="1:9" x14ac:dyDescent="0.35">
      <c r="A1831" s="16" t="str">
        <f t="shared" si="28"/>
        <v/>
      </c>
      <c r="B1831" s="470"/>
      <c r="C1831" s="99"/>
      <c r="D1831" s="99"/>
      <c r="E1831" s="470"/>
      <c r="F1831" s="470"/>
      <c r="G1831" s="470"/>
      <c r="H1831" s="37"/>
      <c r="I1831" s="470"/>
    </row>
    <row r="1832" spans="1:9" x14ac:dyDescent="0.35">
      <c r="A1832" s="16" t="str">
        <f t="shared" si="28"/>
        <v/>
      </c>
      <c r="B1832" s="470"/>
      <c r="C1832" s="99"/>
      <c r="D1832" s="99"/>
      <c r="E1832" s="470"/>
      <c r="F1832" s="470"/>
      <c r="G1832" s="470"/>
      <c r="H1832" s="37"/>
      <c r="I1832" s="470"/>
    </row>
    <row r="1833" spans="1:9" x14ac:dyDescent="0.35">
      <c r="A1833" s="16" t="str">
        <f t="shared" si="28"/>
        <v/>
      </c>
      <c r="B1833" s="470"/>
      <c r="C1833" s="99"/>
      <c r="D1833" s="99"/>
      <c r="E1833" s="470"/>
      <c r="F1833" s="470"/>
      <c r="G1833" s="470"/>
      <c r="H1833" s="37"/>
      <c r="I1833" s="470"/>
    </row>
    <row r="1834" spans="1:9" x14ac:dyDescent="0.35">
      <c r="A1834" s="16" t="str">
        <f t="shared" si="28"/>
        <v/>
      </c>
      <c r="B1834" s="470"/>
      <c r="C1834" s="99"/>
      <c r="D1834" s="99"/>
      <c r="E1834" s="470"/>
      <c r="F1834" s="470"/>
      <c r="G1834" s="470"/>
      <c r="H1834" s="37"/>
      <c r="I1834" s="470"/>
    </row>
    <row r="1835" spans="1:9" x14ac:dyDescent="0.35">
      <c r="A1835" s="16" t="str">
        <f t="shared" si="28"/>
        <v/>
      </c>
      <c r="B1835" s="470"/>
      <c r="C1835" s="99"/>
      <c r="D1835" s="99"/>
      <c r="E1835" s="470"/>
      <c r="F1835" s="470"/>
      <c r="G1835" s="470"/>
      <c r="H1835" s="37"/>
      <c r="I1835" s="470"/>
    </row>
    <row r="1836" spans="1:9" x14ac:dyDescent="0.35">
      <c r="A1836" s="16" t="str">
        <f t="shared" si="28"/>
        <v/>
      </c>
      <c r="B1836" s="470"/>
      <c r="C1836" s="99"/>
      <c r="D1836" s="99"/>
      <c r="E1836" s="470"/>
      <c r="F1836" s="470"/>
      <c r="G1836" s="470"/>
      <c r="H1836" s="37"/>
      <c r="I1836" s="470"/>
    </row>
    <row r="1837" spans="1:9" x14ac:dyDescent="0.35">
      <c r="A1837" s="16" t="str">
        <f t="shared" si="28"/>
        <v/>
      </c>
      <c r="B1837" s="470"/>
      <c r="C1837" s="99"/>
      <c r="D1837" s="99"/>
      <c r="E1837" s="470"/>
      <c r="F1837" s="470"/>
      <c r="G1837" s="470"/>
      <c r="H1837" s="37"/>
      <c r="I1837" s="470"/>
    </row>
    <row r="1838" spans="1:9" x14ac:dyDescent="0.35">
      <c r="A1838" s="16" t="str">
        <f t="shared" si="28"/>
        <v/>
      </c>
      <c r="B1838" s="470"/>
      <c r="C1838" s="99"/>
      <c r="D1838" s="99"/>
      <c r="E1838" s="470"/>
      <c r="F1838" s="470"/>
      <c r="G1838" s="470"/>
      <c r="H1838" s="37"/>
      <c r="I1838" s="470"/>
    </row>
    <row r="1839" spans="1:9" x14ac:dyDescent="0.35">
      <c r="A1839" s="16" t="str">
        <f t="shared" si="28"/>
        <v/>
      </c>
      <c r="B1839" s="470"/>
      <c r="C1839" s="99"/>
      <c r="D1839" s="99"/>
      <c r="E1839" s="470"/>
      <c r="F1839" s="470"/>
      <c r="G1839" s="470"/>
      <c r="H1839" s="37"/>
      <c r="I1839" s="470"/>
    </row>
    <row r="1840" spans="1:9" x14ac:dyDescent="0.35">
      <c r="A1840" s="16" t="str">
        <f t="shared" si="28"/>
        <v/>
      </c>
      <c r="B1840" s="470"/>
      <c r="C1840" s="99"/>
      <c r="D1840" s="99"/>
      <c r="E1840" s="470"/>
      <c r="F1840" s="470"/>
      <c r="G1840" s="470"/>
      <c r="H1840" s="37"/>
      <c r="I1840" s="470"/>
    </row>
    <row r="1841" spans="1:9" x14ac:dyDescent="0.35">
      <c r="A1841" s="16" t="str">
        <f t="shared" si="28"/>
        <v/>
      </c>
      <c r="B1841" s="470"/>
      <c r="C1841" s="99"/>
      <c r="D1841" s="99"/>
      <c r="E1841" s="470"/>
      <c r="F1841" s="470"/>
      <c r="G1841" s="470"/>
      <c r="H1841" s="37"/>
      <c r="I1841" s="470"/>
    </row>
    <row r="1842" spans="1:9" x14ac:dyDescent="0.35">
      <c r="A1842" s="16" t="str">
        <f t="shared" si="28"/>
        <v/>
      </c>
      <c r="B1842" s="470"/>
      <c r="C1842" s="99"/>
      <c r="D1842" s="99"/>
      <c r="E1842" s="470"/>
      <c r="F1842" s="470"/>
      <c r="G1842" s="470"/>
      <c r="H1842" s="37"/>
      <c r="I1842" s="470"/>
    </row>
    <row r="1843" spans="1:9" x14ac:dyDescent="0.35">
      <c r="A1843" s="16" t="str">
        <f t="shared" si="28"/>
        <v/>
      </c>
      <c r="B1843" s="470"/>
      <c r="C1843" s="99"/>
      <c r="D1843" s="99"/>
      <c r="E1843" s="470"/>
      <c r="F1843" s="470"/>
      <c r="G1843" s="470"/>
      <c r="H1843" s="37"/>
      <c r="I1843" s="470"/>
    </row>
    <row r="1844" spans="1:9" x14ac:dyDescent="0.35">
      <c r="A1844" s="16" t="str">
        <f t="shared" si="28"/>
        <v/>
      </c>
      <c r="B1844" s="470"/>
      <c r="C1844" s="99"/>
      <c r="D1844" s="99"/>
      <c r="E1844" s="470"/>
      <c r="F1844" s="470"/>
      <c r="G1844" s="470"/>
      <c r="H1844" s="37"/>
      <c r="I1844" s="470"/>
    </row>
    <row r="1845" spans="1:9" x14ac:dyDescent="0.35">
      <c r="A1845" s="16" t="str">
        <f t="shared" si="28"/>
        <v/>
      </c>
      <c r="B1845" s="470"/>
      <c r="C1845" s="99"/>
      <c r="D1845" s="99"/>
      <c r="E1845" s="470"/>
      <c r="F1845" s="470"/>
      <c r="G1845" s="470"/>
      <c r="H1845" s="37"/>
      <c r="I1845" s="470"/>
    </row>
    <row r="1846" spans="1:9" x14ac:dyDescent="0.35">
      <c r="A1846" s="16" t="str">
        <f t="shared" si="28"/>
        <v/>
      </c>
      <c r="B1846" s="470"/>
      <c r="C1846" s="99"/>
      <c r="D1846" s="99"/>
      <c r="E1846" s="470"/>
      <c r="F1846" s="470"/>
      <c r="G1846" s="470"/>
      <c r="H1846" s="37"/>
      <c r="I1846" s="470"/>
    </row>
    <row r="1847" spans="1:9" x14ac:dyDescent="0.35">
      <c r="A1847" s="16" t="str">
        <f t="shared" si="28"/>
        <v/>
      </c>
      <c r="B1847" s="470"/>
      <c r="C1847" s="99"/>
      <c r="D1847" s="99"/>
      <c r="E1847" s="470"/>
      <c r="F1847" s="470"/>
      <c r="G1847" s="470"/>
      <c r="H1847" s="37"/>
      <c r="I1847" s="470"/>
    </row>
    <row r="1848" spans="1:9" x14ac:dyDescent="0.35">
      <c r="A1848" s="16" t="str">
        <f t="shared" si="28"/>
        <v/>
      </c>
      <c r="B1848" s="470"/>
      <c r="C1848" s="99"/>
      <c r="D1848" s="99"/>
      <c r="E1848" s="470"/>
      <c r="F1848" s="470"/>
      <c r="G1848" s="470"/>
      <c r="H1848" s="37"/>
      <c r="I1848" s="470"/>
    </row>
    <row r="1849" spans="1:9" x14ac:dyDescent="0.35">
      <c r="A1849" s="16" t="str">
        <f t="shared" si="28"/>
        <v/>
      </c>
      <c r="B1849" s="470"/>
      <c r="C1849" s="99"/>
      <c r="D1849" s="99"/>
      <c r="E1849" s="470"/>
      <c r="F1849" s="470"/>
      <c r="G1849" s="470"/>
      <c r="H1849" s="37"/>
      <c r="I1849" s="470"/>
    </row>
    <row r="1850" spans="1:9" x14ac:dyDescent="0.35">
      <c r="A1850" s="16" t="str">
        <f t="shared" si="28"/>
        <v/>
      </c>
      <c r="B1850" s="470"/>
      <c r="C1850" s="99"/>
      <c r="D1850" s="99"/>
      <c r="E1850" s="470"/>
      <c r="F1850" s="470"/>
      <c r="G1850" s="470"/>
      <c r="H1850" s="37"/>
      <c r="I1850" s="470"/>
    </row>
    <row r="1851" spans="1:9" x14ac:dyDescent="0.35">
      <c r="A1851" s="16" t="str">
        <f t="shared" si="28"/>
        <v/>
      </c>
      <c r="B1851" s="470"/>
      <c r="C1851" s="99"/>
      <c r="D1851" s="99"/>
      <c r="E1851" s="470"/>
      <c r="F1851" s="470"/>
      <c r="G1851" s="470"/>
      <c r="H1851" s="37"/>
      <c r="I1851" s="470"/>
    </row>
    <row r="1852" spans="1:9" x14ac:dyDescent="0.35">
      <c r="A1852" s="16" t="str">
        <f t="shared" si="28"/>
        <v/>
      </c>
      <c r="B1852" s="470"/>
      <c r="C1852" s="99"/>
      <c r="D1852" s="99"/>
      <c r="E1852" s="470"/>
      <c r="F1852" s="470"/>
    </row>
    <row r="1853" spans="1:9" x14ac:dyDescent="0.35">
      <c r="A1853" s="16" t="str">
        <f t="shared" si="28"/>
        <v/>
      </c>
      <c r="B1853" s="470"/>
      <c r="C1853" s="99"/>
      <c r="D1853" s="99"/>
      <c r="E1853" s="470"/>
      <c r="F1853" s="470"/>
    </row>
    <row r="1854" spans="1:9" x14ac:dyDescent="0.35">
      <c r="A1854" s="16" t="str">
        <f t="shared" si="28"/>
        <v/>
      </c>
      <c r="B1854" s="470"/>
      <c r="C1854" s="99"/>
      <c r="D1854" s="99"/>
      <c r="E1854" s="470"/>
      <c r="F1854" s="470"/>
    </row>
    <row r="1855" spans="1:9" x14ac:dyDescent="0.35">
      <c r="A1855" s="16" t="str">
        <f t="shared" si="28"/>
        <v/>
      </c>
      <c r="B1855" s="470"/>
      <c r="C1855" s="99"/>
      <c r="D1855" s="99"/>
      <c r="E1855" s="470"/>
      <c r="F1855" s="470"/>
    </row>
    <row r="1856" spans="1:9" x14ac:dyDescent="0.35">
      <c r="A1856" s="16" t="str">
        <f t="shared" si="28"/>
        <v/>
      </c>
      <c r="B1856" s="470"/>
      <c r="C1856" s="99"/>
      <c r="D1856" s="99"/>
      <c r="E1856" s="470"/>
      <c r="F1856" s="470"/>
    </row>
    <row r="1857" spans="1:6" x14ac:dyDescent="0.35">
      <c r="A1857" s="16" t="str">
        <f t="shared" si="28"/>
        <v/>
      </c>
      <c r="B1857" s="470"/>
      <c r="C1857" s="99"/>
      <c r="D1857" s="99"/>
      <c r="E1857" s="470"/>
      <c r="F1857" s="470"/>
    </row>
    <row r="1858" spans="1:6" x14ac:dyDescent="0.35">
      <c r="A1858" s="16" t="str">
        <f t="shared" si="28"/>
        <v/>
      </c>
      <c r="B1858" s="470"/>
      <c r="C1858" s="99"/>
      <c r="D1858" s="99"/>
      <c r="E1858" s="470"/>
      <c r="F1858" s="470"/>
    </row>
    <row r="1859" spans="1:6" x14ac:dyDescent="0.35">
      <c r="A1859" s="16" t="str">
        <f t="shared" si="28"/>
        <v/>
      </c>
      <c r="B1859" s="470"/>
      <c r="C1859" s="99"/>
      <c r="D1859" s="99"/>
      <c r="E1859" s="470"/>
      <c r="F1859" s="470"/>
    </row>
    <row r="1860" spans="1:6" x14ac:dyDescent="0.35">
      <c r="A1860" s="16" t="str">
        <f t="shared" si="28"/>
        <v/>
      </c>
      <c r="B1860" s="470"/>
      <c r="C1860" s="99"/>
      <c r="D1860" s="99"/>
      <c r="E1860" s="470"/>
      <c r="F1860" s="470"/>
    </row>
    <row r="1861" spans="1:6" x14ac:dyDescent="0.35">
      <c r="A1861" s="16" t="str">
        <f t="shared" si="28"/>
        <v/>
      </c>
      <c r="B1861" s="470"/>
      <c r="C1861" s="99"/>
      <c r="D1861" s="99"/>
      <c r="E1861" s="470"/>
      <c r="F1861" s="470"/>
    </row>
    <row r="1862" spans="1:6" x14ac:dyDescent="0.35">
      <c r="A1862" s="16" t="str">
        <f t="shared" si="28"/>
        <v/>
      </c>
      <c r="B1862" s="470"/>
      <c r="C1862" s="99"/>
      <c r="D1862" s="99"/>
      <c r="E1862" s="470"/>
      <c r="F1862" s="470"/>
    </row>
    <row r="1863" spans="1:6" x14ac:dyDescent="0.35">
      <c r="A1863" s="16" t="str">
        <f t="shared" si="28"/>
        <v/>
      </c>
      <c r="B1863" s="470"/>
      <c r="C1863" s="99"/>
      <c r="D1863" s="99"/>
      <c r="E1863" s="470"/>
      <c r="F1863" s="470"/>
    </row>
    <row r="1864" spans="1:6" x14ac:dyDescent="0.35">
      <c r="A1864" s="16" t="str">
        <f t="shared" si="28"/>
        <v/>
      </c>
      <c r="B1864" s="470"/>
      <c r="C1864" s="99"/>
      <c r="D1864" s="99"/>
      <c r="E1864" s="470"/>
      <c r="F1864" s="470"/>
    </row>
    <row r="1865" spans="1:6" x14ac:dyDescent="0.35">
      <c r="A1865" s="16" t="str">
        <f t="shared" si="28"/>
        <v/>
      </c>
      <c r="B1865" s="470"/>
      <c r="C1865" s="99"/>
      <c r="D1865" s="99"/>
      <c r="E1865" s="470"/>
      <c r="F1865" s="470"/>
    </row>
    <row r="1866" spans="1:6" x14ac:dyDescent="0.35">
      <c r="A1866" s="16" t="str">
        <f t="shared" si="28"/>
        <v/>
      </c>
      <c r="B1866" s="470"/>
      <c r="C1866" s="99"/>
      <c r="D1866" s="99"/>
      <c r="E1866" s="470"/>
      <c r="F1866" s="470"/>
    </row>
    <row r="1867" spans="1:6" x14ac:dyDescent="0.35">
      <c r="A1867" s="16" t="str">
        <f t="shared" si="28"/>
        <v/>
      </c>
      <c r="B1867" s="470"/>
      <c r="C1867" s="99"/>
      <c r="D1867" s="99"/>
      <c r="E1867" s="470"/>
      <c r="F1867" s="470"/>
    </row>
    <row r="1868" spans="1:6" x14ac:dyDescent="0.35">
      <c r="A1868" s="16" t="str">
        <f t="shared" ref="A1868:A1931" si="29">B1868&amp;C1868&amp;D1868</f>
        <v/>
      </c>
      <c r="B1868" s="470"/>
      <c r="C1868" s="99"/>
      <c r="D1868" s="99"/>
      <c r="E1868" s="470"/>
      <c r="F1868" s="470"/>
    </row>
    <row r="1869" spans="1:6" x14ac:dyDescent="0.35">
      <c r="A1869" s="16" t="str">
        <f t="shared" si="29"/>
        <v/>
      </c>
      <c r="B1869" s="470"/>
      <c r="C1869" s="99"/>
      <c r="D1869" s="99"/>
      <c r="E1869" s="470"/>
      <c r="F1869" s="470"/>
    </row>
    <row r="1870" spans="1:6" x14ac:dyDescent="0.35">
      <c r="A1870" s="16" t="str">
        <f t="shared" si="29"/>
        <v/>
      </c>
      <c r="B1870" s="470"/>
      <c r="C1870" s="99"/>
      <c r="D1870" s="99"/>
      <c r="E1870" s="470"/>
      <c r="F1870" s="470"/>
    </row>
    <row r="1871" spans="1:6" x14ac:dyDescent="0.35">
      <c r="A1871" s="16" t="str">
        <f t="shared" si="29"/>
        <v/>
      </c>
      <c r="B1871" s="470"/>
      <c r="C1871" s="99"/>
      <c r="D1871" s="99"/>
      <c r="E1871" s="470"/>
      <c r="F1871" s="470"/>
    </row>
    <row r="1872" spans="1:6" x14ac:dyDescent="0.35">
      <c r="A1872" s="16" t="str">
        <f t="shared" si="29"/>
        <v/>
      </c>
      <c r="B1872" s="470"/>
      <c r="C1872" s="99"/>
      <c r="D1872" s="99"/>
      <c r="E1872" s="470"/>
      <c r="F1872" s="470"/>
    </row>
    <row r="1873" spans="1:6" x14ac:dyDescent="0.35">
      <c r="A1873" s="16" t="str">
        <f t="shared" si="29"/>
        <v/>
      </c>
      <c r="B1873" s="470"/>
      <c r="C1873" s="99"/>
      <c r="D1873" s="99"/>
      <c r="E1873" s="470"/>
      <c r="F1873" s="470"/>
    </row>
    <row r="1874" spans="1:6" x14ac:dyDescent="0.35">
      <c r="A1874" s="16" t="str">
        <f t="shared" si="29"/>
        <v/>
      </c>
      <c r="B1874" s="470"/>
      <c r="C1874" s="99"/>
      <c r="D1874" s="99"/>
      <c r="E1874" s="470"/>
      <c r="F1874" s="470"/>
    </row>
    <row r="1875" spans="1:6" x14ac:dyDescent="0.35">
      <c r="A1875" s="16" t="str">
        <f t="shared" si="29"/>
        <v/>
      </c>
      <c r="B1875" s="470"/>
      <c r="C1875" s="99"/>
      <c r="D1875" s="99"/>
      <c r="E1875" s="470"/>
      <c r="F1875" s="470"/>
    </row>
    <row r="1876" spans="1:6" x14ac:dyDescent="0.35">
      <c r="A1876" s="16" t="str">
        <f t="shared" si="29"/>
        <v/>
      </c>
      <c r="B1876" s="470"/>
      <c r="C1876" s="99"/>
      <c r="D1876" s="99"/>
      <c r="E1876" s="470"/>
      <c r="F1876" s="470"/>
    </row>
    <row r="1877" spans="1:6" x14ac:dyDescent="0.35">
      <c r="A1877" s="16" t="str">
        <f t="shared" si="29"/>
        <v/>
      </c>
      <c r="B1877" s="470"/>
      <c r="C1877" s="99"/>
      <c r="D1877" s="99"/>
      <c r="E1877" s="470"/>
      <c r="F1877" s="470"/>
    </row>
    <row r="1878" spans="1:6" x14ac:dyDescent="0.35">
      <c r="A1878" s="16" t="str">
        <f t="shared" si="29"/>
        <v/>
      </c>
      <c r="B1878" s="470"/>
      <c r="C1878" s="99"/>
      <c r="D1878" s="99"/>
      <c r="E1878" s="470"/>
      <c r="F1878" s="470"/>
    </row>
    <row r="1879" spans="1:6" x14ac:dyDescent="0.35">
      <c r="A1879" s="16" t="str">
        <f t="shared" si="29"/>
        <v/>
      </c>
      <c r="B1879" s="470"/>
      <c r="C1879" s="99"/>
      <c r="D1879" s="99"/>
      <c r="E1879" s="470"/>
      <c r="F1879" s="470"/>
    </row>
    <row r="1880" spans="1:6" x14ac:dyDescent="0.35">
      <c r="A1880" s="16" t="str">
        <f t="shared" si="29"/>
        <v/>
      </c>
      <c r="B1880" s="470"/>
      <c r="C1880" s="99"/>
      <c r="D1880" s="99"/>
      <c r="E1880" s="470"/>
      <c r="F1880" s="470"/>
    </row>
    <row r="1881" spans="1:6" x14ac:dyDescent="0.35">
      <c r="A1881" s="16" t="str">
        <f t="shared" si="29"/>
        <v/>
      </c>
      <c r="B1881" s="470"/>
      <c r="C1881" s="99"/>
      <c r="D1881" s="99"/>
      <c r="E1881" s="470"/>
      <c r="F1881" s="470"/>
    </row>
    <row r="1882" spans="1:6" x14ac:dyDescent="0.35">
      <c r="A1882" s="16" t="str">
        <f t="shared" si="29"/>
        <v/>
      </c>
      <c r="B1882" s="470"/>
      <c r="C1882" s="99"/>
      <c r="D1882" s="99"/>
      <c r="E1882" s="470"/>
      <c r="F1882" s="470"/>
    </row>
    <row r="1883" spans="1:6" x14ac:dyDescent="0.35">
      <c r="A1883" s="16" t="str">
        <f t="shared" si="29"/>
        <v/>
      </c>
      <c r="B1883" s="470"/>
      <c r="C1883" s="99"/>
      <c r="D1883" s="99"/>
      <c r="E1883" s="470"/>
      <c r="F1883" s="470"/>
    </row>
    <row r="1884" spans="1:6" x14ac:dyDescent="0.35">
      <c r="A1884" s="16" t="str">
        <f t="shared" si="29"/>
        <v/>
      </c>
      <c r="B1884" s="470"/>
      <c r="C1884" s="99"/>
      <c r="D1884" s="99"/>
      <c r="E1884" s="470"/>
      <c r="F1884" s="470"/>
    </row>
    <row r="1885" spans="1:6" x14ac:dyDescent="0.35">
      <c r="A1885" s="16" t="str">
        <f t="shared" si="29"/>
        <v/>
      </c>
      <c r="B1885" s="470"/>
      <c r="C1885" s="99"/>
      <c r="D1885" s="99"/>
      <c r="E1885" s="470"/>
      <c r="F1885" s="470"/>
    </row>
    <row r="1886" spans="1:6" x14ac:dyDescent="0.35">
      <c r="A1886" s="16" t="str">
        <f t="shared" si="29"/>
        <v/>
      </c>
      <c r="B1886" s="470"/>
      <c r="C1886" s="99"/>
      <c r="D1886" s="99"/>
      <c r="E1886" s="470"/>
      <c r="F1886" s="470"/>
    </row>
    <row r="1887" spans="1:6" x14ac:dyDescent="0.35">
      <c r="A1887" s="16" t="str">
        <f t="shared" si="29"/>
        <v/>
      </c>
      <c r="B1887" s="470"/>
      <c r="C1887" s="99"/>
      <c r="D1887" s="99"/>
      <c r="E1887" s="470"/>
      <c r="F1887" s="470"/>
    </row>
    <row r="1888" spans="1:6" x14ac:dyDescent="0.35">
      <c r="A1888" s="16" t="str">
        <f t="shared" si="29"/>
        <v/>
      </c>
      <c r="B1888" s="470"/>
      <c r="C1888" s="99"/>
      <c r="D1888" s="99"/>
      <c r="E1888" s="470"/>
      <c r="F1888" s="470"/>
    </row>
    <row r="1889" spans="1:6" x14ac:dyDescent="0.35">
      <c r="A1889" s="16" t="str">
        <f t="shared" si="29"/>
        <v/>
      </c>
      <c r="B1889" s="470"/>
      <c r="C1889" s="99"/>
      <c r="D1889" s="99"/>
      <c r="E1889" s="470"/>
      <c r="F1889" s="470"/>
    </row>
    <row r="1890" spans="1:6" x14ac:dyDescent="0.35">
      <c r="A1890" s="16" t="str">
        <f t="shared" si="29"/>
        <v/>
      </c>
      <c r="B1890" s="470"/>
      <c r="C1890" s="99"/>
      <c r="D1890" s="99"/>
      <c r="E1890" s="470"/>
      <c r="F1890" s="470"/>
    </row>
    <row r="1891" spans="1:6" x14ac:dyDescent="0.35">
      <c r="A1891" s="16" t="str">
        <f t="shared" si="29"/>
        <v/>
      </c>
      <c r="B1891" s="470"/>
      <c r="C1891" s="99"/>
      <c r="D1891" s="99"/>
      <c r="E1891" s="470"/>
      <c r="F1891" s="470"/>
    </row>
    <row r="1892" spans="1:6" x14ac:dyDescent="0.35">
      <c r="A1892" s="16" t="str">
        <f t="shared" si="29"/>
        <v/>
      </c>
      <c r="B1892" s="470"/>
      <c r="C1892" s="99"/>
      <c r="D1892" s="99"/>
      <c r="E1892" s="470"/>
      <c r="F1892" s="470"/>
    </row>
    <row r="1893" spans="1:6" x14ac:dyDescent="0.35">
      <c r="A1893" s="16" t="str">
        <f t="shared" si="29"/>
        <v/>
      </c>
      <c r="B1893" s="470"/>
      <c r="C1893" s="99"/>
      <c r="D1893" s="99"/>
      <c r="E1893" s="470"/>
      <c r="F1893" s="470"/>
    </row>
    <row r="1894" spans="1:6" x14ac:dyDescent="0.35">
      <c r="A1894" s="16" t="str">
        <f t="shared" si="29"/>
        <v/>
      </c>
      <c r="B1894" s="470"/>
      <c r="C1894" s="99"/>
      <c r="D1894" s="99"/>
      <c r="E1894" s="470"/>
      <c r="F1894" s="470"/>
    </row>
    <row r="1895" spans="1:6" x14ac:dyDescent="0.35">
      <c r="A1895" s="16" t="str">
        <f t="shared" si="29"/>
        <v/>
      </c>
      <c r="B1895" s="470"/>
      <c r="C1895" s="99"/>
      <c r="D1895" s="99"/>
      <c r="E1895" s="470"/>
      <c r="F1895" s="470"/>
    </row>
    <row r="1896" spans="1:6" x14ac:dyDescent="0.35">
      <c r="A1896" s="16" t="str">
        <f t="shared" si="29"/>
        <v/>
      </c>
      <c r="B1896" s="470"/>
      <c r="C1896" s="99"/>
      <c r="D1896" s="99"/>
      <c r="E1896" s="470"/>
      <c r="F1896" s="470"/>
    </row>
    <row r="1897" spans="1:6" x14ac:dyDescent="0.35">
      <c r="A1897" s="16" t="str">
        <f t="shared" si="29"/>
        <v/>
      </c>
      <c r="B1897" s="470"/>
      <c r="C1897" s="99"/>
      <c r="D1897" s="99"/>
      <c r="E1897" s="470"/>
      <c r="F1897" s="470"/>
    </row>
    <row r="1898" spans="1:6" x14ac:dyDescent="0.35">
      <c r="A1898" s="16" t="str">
        <f t="shared" si="29"/>
        <v/>
      </c>
      <c r="B1898" s="470"/>
      <c r="C1898" s="99"/>
      <c r="D1898" s="99"/>
      <c r="E1898" s="470"/>
      <c r="F1898" s="470"/>
    </row>
    <row r="1899" spans="1:6" x14ac:dyDescent="0.35">
      <c r="A1899" s="16" t="str">
        <f t="shared" si="29"/>
        <v/>
      </c>
      <c r="B1899" s="470"/>
      <c r="C1899" s="99"/>
      <c r="D1899" s="99"/>
      <c r="E1899" s="470"/>
      <c r="F1899" s="470"/>
    </row>
    <row r="1900" spans="1:6" x14ac:dyDescent="0.35">
      <c r="A1900" s="16" t="str">
        <f t="shared" si="29"/>
        <v/>
      </c>
      <c r="B1900" s="470"/>
      <c r="C1900" s="99"/>
      <c r="D1900" s="99"/>
      <c r="E1900" s="470"/>
      <c r="F1900" s="470"/>
    </row>
    <row r="1901" spans="1:6" x14ac:dyDescent="0.35">
      <c r="A1901" s="16" t="str">
        <f t="shared" si="29"/>
        <v/>
      </c>
      <c r="B1901" s="470"/>
      <c r="C1901" s="99"/>
      <c r="D1901" s="99"/>
      <c r="E1901" s="470"/>
      <c r="F1901" s="470"/>
    </row>
    <row r="1902" spans="1:6" x14ac:dyDescent="0.35">
      <c r="A1902" s="16" t="str">
        <f t="shared" si="29"/>
        <v/>
      </c>
      <c r="B1902" s="470"/>
      <c r="C1902" s="99"/>
      <c r="D1902" s="99"/>
      <c r="E1902" s="470"/>
      <c r="F1902" s="470"/>
    </row>
    <row r="1903" spans="1:6" x14ac:dyDescent="0.35">
      <c r="A1903" s="16" t="str">
        <f t="shared" si="29"/>
        <v/>
      </c>
      <c r="B1903" s="470"/>
      <c r="C1903" s="99"/>
      <c r="D1903" s="99"/>
      <c r="E1903" s="470"/>
      <c r="F1903" s="470"/>
    </row>
    <row r="1904" spans="1:6" x14ac:dyDescent="0.35">
      <c r="A1904" s="16" t="str">
        <f t="shared" si="29"/>
        <v/>
      </c>
      <c r="B1904" s="470"/>
      <c r="C1904" s="99"/>
      <c r="D1904" s="99"/>
      <c r="E1904" s="470"/>
      <c r="F1904" s="470"/>
    </row>
    <row r="1905" spans="1:6" x14ac:dyDescent="0.35">
      <c r="A1905" s="16" t="str">
        <f t="shared" si="29"/>
        <v/>
      </c>
      <c r="B1905" s="470"/>
      <c r="C1905" s="99"/>
      <c r="D1905" s="99"/>
      <c r="E1905" s="470"/>
      <c r="F1905" s="470"/>
    </row>
    <row r="1906" spans="1:6" x14ac:dyDescent="0.35">
      <c r="A1906" s="16" t="str">
        <f t="shared" si="29"/>
        <v/>
      </c>
      <c r="B1906" s="470"/>
      <c r="C1906" s="99"/>
      <c r="D1906" s="99"/>
      <c r="E1906" s="470"/>
      <c r="F1906" s="470"/>
    </row>
    <row r="1907" spans="1:6" x14ac:dyDescent="0.35">
      <c r="A1907" s="16" t="str">
        <f t="shared" si="29"/>
        <v/>
      </c>
      <c r="B1907" s="470"/>
      <c r="C1907" s="99"/>
      <c r="D1907" s="99"/>
      <c r="E1907" s="470"/>
      <c r="F1907" s="470"/>
    </row>
    <row r="1908" spans="1:6" x14ac:dyDescent="0.35">
      <c r="A1908" s="16" t="str">
        <f t="shared" si="29"/>
        <v/>
      </c>
      <c r="B1908" s="470"/>
      <c r="C1908" s="99"/>
      <c r="D1908" s="99"/>
      <c r="E1908" s="470"/>
      <c r="F1908" s="470"/>
    </row>
    <row r="1909" spans="1:6" x14ac:dyDescent="0.35">
      <c r="A1909" s="16" t="str">
        <f t="shared" si="29"/>
        <v/>
      </c>
      <c r="B1909" s="470"/>
      <c r="C1909" s="99"/>
      <c r="D1909" s="99"/>
      <c r="E1909" s="470"/>
      <c r="F1909" s="470"/>
    </row>
    <row r="1910" spans="1:6" x14ac:dyDescent="0.35">
      <c r="A1910" s="16" t="str">
        <f t="shared" si="29"/>
        <v/>
      </c>
      <c r="B1910" s="470"/>
      <c r="C1910" s="99"/>
      <c r="D1910" s="99"/>
      <c r="E1910" s="470"/>
      <c r="F1910" s="470"/>
    </row>
    <row r="1911" spans="1:6" x14ac:dyDescent="0.35">
      <c r="A1911" s="16" t="str">
        <f t="shared" si="29"/>
        <v/>
      </c>
      <c r="B1911" s="470"/>
      <c r="C1911" s="99"/>
      <c r="D1911" s="99"/>
      <c r="E1911" s="470"/>
      <c r="F1911" s="470"/>
    </row>
    <row r="1912" spans="1:6" x14ac:dyDescent="0.35">
      <c r="A1912" s="16" t="str">
        <f t="shared" si="29"/>
        <v/>
      </c>
      <c r="B1912" s="470"/>
      <c r="C1912" s="99"/>
      <c r="D1912" s="99"/>
      <c r="E1912" s="470"/>
      <c r="F1912" s="470"/>
    </row>
    <row r="1913" spans="1:6" x14ac:dyDescent="0.35">
      <c r="A1913" s="16" t="str">
        <f t="shared" si="29"/>
        <v/>
      </c>
      <c r="B1913" s="470"/>
      <c r="C1913" s="99"/>
      <c r="D1913" s="99"/>
      <c r="E1913" s="470"/>
      <c r="F1913" s="470"/>
    </row>
    <row r="1914" spans="1:6" x14ac:dyDescent="0.35">
      <c r="A1914" s="16" t="str">
        <f t="shared" si="29"/>
        <v/>
      </c>
      <c r="B1914" s="470"/>
      <c r="C1914" s="99"/>
      <c r="D1914" s="99"/>
      <c r="E1914" s="470"/>
      <c r="F1914" s="470"/>
    </row>
    <row r="1915" spans="1:6" x14ac:dyDescent="0.35">
      <c r="A1915" s="16" t="str">
        <f t="shared" si="29"/>
        <v/>
      </c>
      <c r="B1915" s="470"/>
      <c r="C1915" s="99"/>
      <c r="D1915" s="99"/>
      <c r="E1915" s="470"/>
      <c r="F1915" s="470"/>
    </row>
    <row r="1916" spans="1:6" x14ac:dyDescent="0.35">
      <c r="A1916" s="16" t="str">
        <f t="shared" si="29"/>
        <v/>
      </c>
      <c r="B1916" s="470"/>
      <c r="C1916" s="99"/>
      <c r="D1916" s="99"/>
      <c r="E1916" s="470"/>
      <c r="F1916" s="470"/>
    </row>
    <row r="1917" spans="1:6" x14ac:dyDescent="0.35">
      <c r="A1917" s="16" t="str">
        <f t="shared" si="29"/>
        <v/>
      </c>
      <c r="B1917" s="470"/>
      <c r="C1917" s="99"/>
      <c r="D1917" s="99"/>
      <c r="E1917" s="470"/>
      <c r="F1917" s="470"/>
    </row>
    <row r="1918" spans="1:6" x14ac:dyDescent="0.35">
      <c r="A1918" s="16" t="str">
        <f t="shared" si="29"/>
        <v/>
      </c>
      <c r="B1918" s="470"/>
      <c r="C1918" s="99"/>
      <c r="D1918" s="99"/>
      <c r="E1918" s="470"/>
      <c r="F1918" s="470"/>
    </row>
    <row r="1919" spans="1:6" x14ac:dyDescent="0.35">
      <c r="A1919" s="16" t="str">
        <f t="shared" si="29"/>
        <v/>
      </c>
      <c r="B1919" s="470"/>
      <c r="C1919" s="99"/>
      <c r="D1919" s="99"/>
      <c r="E1919" s="470"/>
      <c r="F1919" s="470"/>
    </row>
    <row r="1920" spans="1:6" x14ac:dyDescent="0.35">
      <c r="A1920" s="16" t="str">
        <f t="shared" si="29"/>
        <v/>
      </c>
      <c r="B1920" s="470"/>
      <c r="C1920" s="99"/>
      <c r="D1920" s="99"/>
      <c r="E1920" s="470"/>
      <c r="F1920" s="470"/>
    </row>
    <row r="1921" spans="1:6" x14ac:dyDescent="0.35">
      <c r="A1921" s="16" t="str">
        <f t="shared" si="29"/>
        <v/>
      </c>
      <c r="B1921" s="470"/>
      <c r="C1921" s="99"/>
      <c r="D1921" s="99"/>
      <c r="E1921" s="470"/>
      <c r="F1921" s="470"/>
    </row>
    <row r="1922" spans="1:6" x14ac:dyDescent="0.35">
      <c r="A1922" s="16" t="str">
        <f t="shared" si="29"/>
        <v/>
      </c>
      <c r="B1922" s="470"/>
      <c r="C1922" s="99"/>
      <c r="D1922" s="99"/>
      <c r="E1922" s="470"/>
      <c r="F1922" s="470"/>
    </row>
    <row r="1923" spans="1:6" x14ac:dyDescent="0.35">
      <c r="A1923" s="16" t="str">
        <f t="shared" si="29"/>
        <v/>
      </c>
      <c r="B1923" s="470"/>
      <c r="C1923" s="99"/>
      <c r="D1923" s="99"/>
      <c r="E1923" s="470"/>
      <c r="F1923" s="470"/>
    </row>
    <row r="1924" spans="1:6" x14ac:dyDescent="0.35">
      <c r="A1924" s="16" t="str">
        <f t="shared" si="29"/>
        <v/>
      </c>
      <c r="B1924" s="470"/>
      <c r="C1924" s="99"/>
      <c r="D1924" s="99"/>
      <c r="E1924" s="470"/>
      <c r="F1924" s="470"/>
    </row>
    <row r="1925" spans="1:6" x14ac:dyDescent="0.35">
      <c r="A1925" s="16" t="str">
        <f t="shared" si="29"/>
        <v/>
      </c>
      <c r="B1925" s="470"/>
      <c r="C1925" s="99"/>
      <c r="D1925" s="99"/>
      <c r="E1925" s="470"/>
      <c r="F1925" s="470"/>
    </row>
    <row r="1926" spans="1:6" x14ac:dyDescent="0.35">
      <c r="A1926" s="16" t="str">
        <f t="shared" si="29"/>
        <v/>
      </c>
      <c r="B1926" s="470"/>
      <c r="C1926" s="99"/>
      <c r="D1926" s="99"/>
      <c r="E1926" s="470"/>
      <c r="F1926" s="470"/>
    </row>
    <row r="1927" spans="1:6" x14ac:dyDescent="0.35">
      <c r="A1927" s="16" t="str">
        <f t="shared" si="29"/>
        <v/>
      </c>
      <c r="B1927" s="470"/>
      <c r="C1927" s="99"/>
      <c r="D1927" s="99"/>
      <c r="E1927" s="470"/>
      <c r="F1927" s="470"/>
    </row>
    <row r="1928" spans="1:6" x14ac:dyDescent="0.35">
      <c r="A1928" s="16" t="str">
        <f t="shared" si="29"/>
        <v/>
      </c>
      <c r="B1928" s="470"/>
      <c r="C1928" s="99"/>
      <c r="D1928" s="99"/>
      <c r="E1928" s="470"/>
      <c r="F1928" s="470"/>
    </row>
    <row r="1929" spans="1:6" x14ac:dyDescent="0.35">
      <c r="A1929" s="16" t="str">
        <f t="shared" si="29"/>
        <v/>
      </c>
      <c r="B1929" s="470"/>
      <c r="C1929" s="99"/>
      <c r="D1929" s="99"/>
      <c r="E1929" s="470"/>
      <c r="F1929" s="470"/>
    </row>
    <row r="1930" spans="1:6" x14ac:dyDescent="0.35">
      <c r="A1930" s="16" t="str">
        <f t="shared" si="29"/>
        <v/>
      </c>
      <c r="B1930" s="470"/>
      <c r="C1930" s="99"/>
      <c r="D1930" s="99"/>
      <c r="E1930" s="470"/>
      <c r="F1930" s="470"/>
    </row>
    <row r="1931" spans="1:6" x14ac:dyDescent="0.35">
      <c r="A1931" s="16" t="str">
        <f t="shared" si="29"/>
        <v/>
      </c>
      <c r="B1931" s="470"/>
      <c r="C1931" s="99"/>
      <c r="D1931" s="99"/>
      <c r="E1931" s="470"/>
      <c r="F1931" s="470"/>
    </row>
    <row r="1932" spans="1:6" x14ac:dyDescent="0.35">
      <c r="A1932" s="16" t="str">
        <f t="shared" ref="A1932:A1995" si="30">B1932&amp;C1932&amp;D1932</f>
        <v/>
      </c>
      <c r="B1932" s="470"/>
      <c r="C1932" s="99"/>
      <c r="D1932" s="99"/>
      <c r="E1932" s="470"/>
      <c r="F1932" s="470"/>
    </row>
    <row r="1933" spans="1:6" x14ac:dyDescent="0.35">
      <c r="A1933" s="16" t="str">
        <f t="shared" si="30"/>
        <v/>
      </c>
      <c r="B1933" s="470"/>
      <c r="C1933" s="99"/>
      <c r="D1933" s="99"/>
      <c r="E1933" s="470"/>
      <c r="F1933" s="470"/>
    </row>
    <row r="1934" spans="1:6" x14ac:dyDescent="0.35">
      <c r="A1934" s="16" t="str">
        <f t="shared" si="30"/>
        <v/>
      </c>
      <c r="B1934" s="470"/>
      <c r="C1934" s="99"/>
      <c r="D1934" s="99"/>
      <c r="E1934" s="470"/>
      <c r="F1934" s="470"/>
    </row>
    <row r="1935" spans="1:6" x14ac:dyDescent="0.35">
      <c r="A1935" s="16" t="str">
        <f t="shared" si="30"/>
        <v/>
      </c>
      <c r="B1935" s="470"/>
      <c r="C1935" s="99"/>
      <c r="D1935" s="99"/>
      <c r="E1935" s="470"/>
      <c r="F1935" s="470"/>
    </row>
    <row r="1936" spans="1:6" x14ac:dyDescent="0.35">
      <c r="A1936" s="16" t="str">
        <f t="shared" si="30"/>
        <v/>
      </c>
      <c r="B1936" s="470"/>
      <c r="C1936" s="99"/>
      <c r="D1936" s="99"/>
      <c r="E1936" s="470"/>
      <c r="F1936" s="470"/>
    </row>
    <row r="1937" spans="1:6" x14ac:dyDescent="0.35">
      <c r="A1937" s="16" t="str">
        <f t="shared" si="30"/>
        <v/>
      </c>
      <c r="B1937" s="470"/>
      <c r="C1937" s="99"/>
      <c r="D1937" s="99"/>
      <c r="E1937" s="470"/>
      <c r="F1937" s="470"/>
    </row>
    <row r="1938" spans="1:6" x14ac:dyDescent="0.35">
      <c r="A1938" s="16" t="str">
        <f t="shared" si="30"/>
        <v/>
      </c>
      <c r="B1938" s="470"/>
      <c r="C1938" s="99"/>
      <c r="D1938" s="99"/>
      <c r="E1938" s="470"/>
      <c r="F1938" s="470"/>
    </row>
    <row r="1939" spans="1:6" x14ac:dyDescent="0.35">
      <c r="A1939" s="16" t="str">
        <f t="shared" si="30"/>
        <v/>
      </c>
      <c r="B1939" s="470"/>
      <c r="C1939" s="99"/>
      <c r="D1939" s="99"/>
      <c r="E1939" s="470"/>
      <c r="F1939" s="470"/>
    </row>
    <row r="1940" spans="1:6" x14ac:dyDescent="0.35">
      <c r="A1940" s="16" t="str">
        <f t="shared" si="30"/>
        <v/>
      </c>
      <c r="B1940" s="470"/>
      <c r="C1940" s="99"/>
      <c r="D1940" s="99"/>
      <c r="E1940" s="470"/>
      <c r="F1940" s="470"/>
    </row>
    <row r="1941" spans="1:6" x14ac:dyDescent="0.35">
      <c r="A1941" s="16" t="str">
        <f t="shared" si="30"/>
        <v/>
      </c>
      <c r="B1941" s="470"/>
      <c r="C1941" s="99"/>
      <c r="D1941" s="99"/>
      <c r="E1941" s="470"/>
      <c r="F1941" s="470"/>
    </row>
    <row r="1942" spans="1:6" x14ac:dyDescent="0.35">
      <c r="A1942" s="16" t="str">
        <f t="shared" si="30"/>
        <v/>
      </c>
      <c r="B1942" s="470"/>
      <c r="C1942" s="99"/>
      <c r="D1942" s="99"/>
      <c r="E1942" s="470"/>
      <c r="F1942" s="470"/>
    </row>
    <row r="1943" spans="1:6" x14ac:dyDescent="0.35">
      <c r="A1943" s="16" t="str">
        <f t="shared" si="30"/>
        <v/>
      </c>
      <c r="B1943" s="470"/>
      <c r="C1943" s="99"/>
      <c r="D1943" s="99"/>
      <c r="E1943" s="470"/>
      <c r="F1943" s="470"/>
    </row>
    <row r="1944" spans="1:6" x14ac:dyDescent="0.35">
      <c r="A1944" s="16" t="str">
        <f t="shared" si="30"/>
        <v/>
      </c>
      <c r="B1944" s="470"/>
      <c r="C1944" s="99"/>
      <c r="D1944" s="99"/>
      <c r="E1944" s="470"/>
      <c r="F1944" s="470"/>
    </row>
    <row r="1945" spans="1:6" x14ac:dyDescent="0.35">
      <c r="A1945" s="16" t="str">
        <f t="shared" si="30"/>
        <v/>
      </c>
      <c r="B1945" s="470"/>
      <c r="C1945" s="99"/>
      <c r="D1945" s="99"/>
      <c r="E1945" s="470"/>
      <c r="F1945" s="470"/>
    </row>
    <row r="1946" spans="1:6" x14ac:dyDescent="0.35">
      <c r="A1946" s="16" t="str">
        <f t="shared" si="30"/>
        <v/>
      </c>
      <c r="B1946" s="470"/>
      <c r="C1946" s="99"/>
      <c r="D1946" s="99"/>
      <c r="E1946" s="470"/>
      <c r="F1946" s="470"/>
    </row>
    <row r="1947" spans="1:6" x14ac:dyDescent="0.35">
      <c r="A1947" s="16" t="str">
        <f t="shared" si="30"/>
        <v/>
      </c>
      <c r="B1947" s="470"/>
      <c r="C1947" s="99"/>
      <c r="D1947" s="99"/>
      <c r="E1947" s="470"/>
      <c r="F1947" s="470"/>
    </row>
    <row r="1948" spans="1:6" x14ac:dyDescent="0.35">
      <c r="A1948" s="16" t="str">
        <f t="shared" si="30"/>
        <v/>
      </c>
      <c r="B1948" s="470"/>
      <c r="C1948" s="99"/>
      <c r="D1948" s="99"/>
      <c r="E1948" s="470"/>
      <c r="F1948" s="470"/>
    </row>
    <row r="1949" spans="1:6" x14ac:dyDescent="0.35">
      <c r="A1949" s="16" t="str">
        <f t="shared" si="30"/>
        <v/>
      </c>
      <c r="B1949" s="470"/>
      <c r="C1949" s="99"/>
      <c r="D1949" s="99"/>
      <c r="E1949" s="470"/>
      <c r="F1949" s="470"/>
    </row>
    <row r="1950" spans="1:6" x14ac:dyDescent="0.35">
      <c r="A1950" s="16" t="str">
        <f t="shared" si="30"/>
        <v/>
      </c>
      <c r="B1950" s="470"/>
      <c r="C1950" s="99"/>
      <c r="D1950" s="99"/>
      <c r="E1950" s="470"/>
      <c r="F1950" s="470"/>
    </row>
    <row r="1951" spans="1:6" x14ac:dyDescent="0.35">
      <c r="A1951" s="16" t="str">
        <f t="shared" si="30"/>
        <v/>
      </c>
      <c r="B1951" s="470"/>
      <c r="C1951" s="99"/>
      <c r="D1951" s="99"/>
      <c r="E1951" s="470"/>
      <c r="F1951" s="470"/>
    </row>
    <row r="1952" spans="1:6" x14ac:dyDescent="0.35">
      <c r="A1952" s="16" t="str">
        <f t="shared" si="30"/>
        <v/>
      </c>
      <c r="B1952" s="470"/>
      <c r="C1952" s="99"/>
      <c r="D1952" s="99"/>
      <c r="E1952" s="470"/>
      <c r="F1952" s="470"/>
    </row>
    <row r="1953" spans="1:6" x14ac:dyDescent="0.35">
      <c r="A1953" s="16" t="str">
        <f t="shared" si="30"/>
        <v/>
      </c>
      <c r="B1953" s="470"/>
      <c r="C1953" s="99"/>
      <c r="D1953" s="99"/>
      <c r="E1953" s="470"/>
      <c r="F1953" s="470"/>
    </row>
    <row r="1954" spans="1:6" x14ac:dyDescent="0.35">
      <c r="A1954" s="16" t="str">
        <f t="shared" si="30"/>
        <v/>
      </c>
      <c r="B1954" s="470"/>
      <c r="C1954" s="99"/>
      <c r="D1954" s="99"/>
      <c r="E1954" s="470"/>
      <c r="F1954" s="470"/>
    </row>
    <row r="1955" spans="1:6" x14ac:dyDescent="0.35">
      <c r="A1955" s="16" t="str">
        <f t="shared" si="30"/>
        <v/>
      </c>
      <c r="B1955" s="470"/>
      <c r="C1955" s="99"/>
      <c r="D1955" s="99"/>
      <c r="E1955" s="470"/>
      <c r="F1955" s="470"/>
    </row>
    <row r="1956" spans="1:6" x14ac:dyDescent="0.35">
      <c r="A1956" s="16" t="str">
        <f t="shared" si="30"/>
        <v/>
      </c>
      <c r="B1956" s="470"/>
      <c r="C1956" s="99"/>
      <c r="D1956" s="99"/>
      <c r="E1956" s="470"/>
      <c r="F1956" s="470"/>
    </row>
    <row r="1957" spans="1:6" x14ac:dyDescent="0.35">
      <c r="A1957" s="16" t="str">
        <f t="shared" si="30"/>
        <v/>
      </c>
      <c r="B1957" s="470"/>
      <c r="C1957" s="99"/>
      <c r="D1957" s="99"/>
      <c r="E1957" s="470"/>
      <c r="F1957" s="470"/>
    </row>
    <row r="1958" spans="1:6" x14ac:dyDescent="0.35">
      <c r="A1958" s="16" t="str">
        <f t="shared" si="30"/>
        <v/>
      </c>
      <c r="B1958" s="470"/>
      <c r="C1958" s="99"/>
      <c r="D1958" s="99"/>
      <c r="E1958" s="470"/>
      <c r="F1958" s="470"/>
    </row>
    <row r="1959" spans="1:6" x14ac:dyDescent="0.35">
      <c r="A1959" s="16" t="str">
        <f t="shared" si="30"/>
        <v/>
      </c>
      <c r="B1959" s="470"/>
      <c r="C1959" s="99"/>
      <c r="D1959" s="99"/>
      <c r="E1959" s="470"/>
      <c r="F1959" s="470"/>
    </row>
    <row r="1960" spans="1:6" x14ac:dyDescent="0.35">
      <c r="A1960" s="16" t="str">
        <f t="shared" si="30"/>
        <v/>
      </c>
      <c r="B1960" s="470"/>
      <c r="C1960" s="99"/>
      <c r="D1960" s="99"/>
      <c r="E1960" s="470"/>
      <c r="F1960" s="470"/>
    </row>
    <row r="1961" spans="1:6" x14ac:dyDescent="0.35">
      <c r="A1961" s="16" t="str">
        <f t="shared" si="30"/>
        <v/>
      </c>
      <c r="B1961" s="470"/>
      <c r="C1961" s="99"/>
      <c r="D1961" s="99"/>
      <c r="E1961" s="470"/>
      <c r="F1961" s="470"/>
    </row>
    <row r="1962" spans="1:6" x14ac:dyDescent="0.35">
      <c r="A1962" s="16" t="str">
        <f t="shared" si="30"/>
        <v/>
      </c>
      <c r="B1962" s="470"/>
      <c r="C1962" s="99"/>
      <c r="D1962" s="99"/>
      <c r="E1962" s="470"/>
      <c r="F1962" s="470"/>
    </row>
    <row r="1963" spans="1:6" x14ac:dyDescent="0.35">
      <c r="A1963" s="16" t="str">
        <f t="shared" si="30"/>
        <v/>
      </c>
      <c r="B1963" s="470"/>
      <c r="C1963" s="99"/>
      <c r="D1963" s="99"/>
      <c r="E1963" s="470"/>
      <c r="F1963" s="470"/>
    </row>
    <row r="1964" spans="1:6" x14ac:dyDescent="0.35">
      <c r="A1964" s="16" t="str">
        <f t="shared" si="30"/>
        <v/>
      </c>
      <c r="B1964" s="470"/>
      <c r="C1964" s="99"/>
      <c r="D1964" s="99"/>
      <c r="E1964" s="470"/>
      <c r="F1964" s="470"/>
    </row>
    <row r="1965" spans="1:6" x14ac:dyDescent="0.35">
      <c r="A1965" s="16" t="str">
        <f t="shared" si="30"/>
        <v/>
      </c>
      <c r="B1965" s="470"/>
      <c r="C1965" s="99"/>
      <c r="D1965" s="99"/>
      <c r="E1965" s="470"/>
      <c r="F1965" s="470"/>
    </row>
    <row r="1966" spans="1:6" x14ac:dyDescent="0.35">
      <c r="A1966" s="16" t="str">
        <f t="shared" si="30"/>
        <v/>
      </c>
      <c r="B1966" s="470"/>
      <c r="C1966" s="99"/>
      <c r="D1966" s="99"/>
      <c r="E1966" s="470"/>
      <c r="F1966" s="470"/>
    </row>
    <row r="1967" spans="1:6" x14ac:dyDescent="0.35">
      <c r="A1967" s="16" t="str">
        <f t="shared" si="30"/>
        <v/>
      </c>
      <c r="B1967" s="470"/>
      <c r="C1967" s="99"/>
      <c r="D1967" s="99"/>
      <c r="E1967" s="470"/>
      <c r="F1967" s="470"/>
    </row>
    <row r="1968" spans="1:6" x14ac:dyDescent="0.35">
      <c r="A1968" s="16" t="str">
        <f t="shared" si="30"/>
        <v/>
      </c>
      <c r="B1968" s="470"/>
      <c r="C1968" s="99"/>
      <c r="D1968" s="99"/>
      <c r="E1968" s="470"/>
      <c r="F1968" s="470"/>
    </row>
    <row r="1969" spans="1:6" x14ac:dyDescent="0.35">
      <c r="A1969" s="16" t="str">
        <f t="shared" si="30"/>
        <v/>
      </c>
      <c r="B1969" s="470"/>
      <c r="C1969" s="99"/>
      <c r="D1969" s="99"/>
      <c r="E1969" s="470"/>
      <c r="F1969" s="470"/>
    </row>
    <row r="1970" spans="1:6" x14ac:dyDescent="0.35">
      <c r="A1970" s="16" t="str">
        <f t="shared" si="30"/>
        <v/>
      </c>
      <c r="B1970" s="470"/>
      <c r="C1970" s="99"/>
      <c r="D1970" s="99"/>
      <c r="E1970" s="470"/>
      <c r="F1970" s="470"/>
    </row>
    <row r="1971" spans="1:6" x14ac:dyDescent="0.35">
      <c r="A1971" s="16" t="str">
        <f t="shared" si="30"/>
        <v/>
      </c>
      <c r="B1971" s="470"/>
      <c r="C1971" s="99"/>
      <c r="D1971" s="99"/>
      <c r="E1971" s="470"/>
      <c r="F1971" s="470"/>
    </row>
    <row r="1972" spans="1:6" x14ac:dyDescent="0.35">
      <c r="A1972" s="16" t="str">
        <f t="shared" si="30"/>
        <v/>
      </c>
      <c r="B1972" s="470"/>
      <c r="C1972" s="99"/>
      <c r="D1972" s="99"/>
      <c r="E1972" s="470"/>
      <c r="F1972" s="470"/>
    </row>
    <row r="1973" spans="1:6" x14ac:dyDescent="0.35">
      <c r="A1973" s="16" t="str">
        <f t="shared" si="30"/>
        <v/>
      </c>
      <c r="B1973" s="470"/>
      <c r="C1973" s="99"/>
      <c r="D1973" s="99"/>
      <c r="E1973" s="470"/>
      <c r="F1973" s="470"/>
    </row>
    <row r="1974" spans="1:6" x14ac:dyDescent="0.35">
      <c r="A1974" s="16" t="str">
        <f t="shared" si="30"/>
        <v/>
      </c>
      <c r="B1974" s="470"/>
      <c r="C1974" s="99"/>
      <c r="D1974" s="99"/>
      <c r="E1974" s="470"/>
      <c r="F1974" s="470"/>
    </row>
    <row r="1975" spans="1:6" x14ac:dyDescent="0.35">
      <c r="A1975" s="16" t="str">
        <f t="shared" si="30"/>
        <v/>
      </c>
      <c r="B1975" s="470"/>
      <c r="C1975" s="99"/>
      <c r="D1975" s="99"/>
      <c r="E1975" s="470"/>
      <c r="F1975" s="470"/>
    </row>
    <row r="1976" spans="1:6" x14ac:dyDescent="0.35">
      <c r="A1976" s="16" t="str">
        <f t="shared" si="30"/>
        <v/>
      </c>
      <c r="B1976" s="470"/>
      <c r="C1976" s="99"/>
      <c r="D1976" s="99"/>
      <c r="E1976" s="470"/>
      <c r="F1976" s="470"/>
    </row>
    <row r="1977" spans="1:6" x14ac:dyDescent="0.35">
      <c r="A1977" s="16" t="str">
        <f t="shared" si="30"/>
        <v/>
      </c>
      <c r="B1977" s="470"/>
      <c r="C1977" s="99"/>
      <c r="D1977" s="99"/>
      <c r="E1977" s="470"/>
      <c r="F1977" s="470"/>
    </row>
    <row r="1978" spans="1:6" x14ac:dyDescent="0.35">
      <c r="A1978" s="16" t="str">
        <f t="shared" si="30"/>
        <v/>
      </c>
      <c r="B1978" s="470"/>
      <c r="C1978" s="99"/>
      <c r="D1978" s="99"/>
      <c r="E1978" s="470"/>
      <c r="F1978" s="470"/>
    </row>
    <row r="1979" spans="1:6" x14ac:dyDescent="0.35">
      <c r="A1979" s="16" t="str">
        <f t="shared" si="30"/>
        <v/>
      </c>
      <c r="B1979" s="470"/>
      <c r="C1979" s="99"/>
      <c r="D1979" s="99"/>
      <c r="E1979" s="470"/>
      <c r="F1979" s="470"/>
    </row>
    <row r="1980" spans="1:6" x14ac:dyDescent="0.35">
      <c r="A1980" s="16" t="str">
        <f t="shared" si="30"/>
        <v/>
      </c>
      <c r="B1980" s="470"/>
      <c r="C1980" s="99"/>
      <c r="D1980" s="99"/>
      <c r="E1980" s="470"/>
      <c r="F1980" s="470"/>
    </row>
    <row r="1981" spans="1:6" x14ac:dyDescent="0.35">
      <c r="A1981" s="16" t="str">
        <f t="shared" si="30"/>
        <v/>
      </c>
      <c r="B1981" s="470"/>
      <c r="C1981" s="99"/>
      <c r="D1981" s="99"/>
      <c r="E1981" s="470"/>
      <c r="F1981" s="470"/>
    </row>
    <row r="1982" spans="1:6" x14ac:dyDescent="0.35">
      <c r="A1982" s="16" t="str">
        <f t="shared" si="30"/>
        <v/>
      </c>
      <c r="B1982" s="470"/>
      <c r="C1982" s="99"/>
      <c r="D1982" s="99"/>
      <c r="E1982" s="470"/>
      <c r="F1982" s="470"/>
    </row>
    <row r="1983" spans="1:6" x14ac:dyDescent="0.35">
      <c r="A1983" s="16" t="str">
        <f t="shared" si="30"/>
        <v/>
      </c>
      <c r="B1983" s="470"/>
      <c r="C1983" s="99"/>
      <c r="D1983" s="99"/>
      <c r="E1983" s="470"/>
      <c r="F1983" s="470"/>
    </row>
    <row r="1984" spans="1:6" x14ac:dyDescent="0.35">
      <c r="A1984" s="16" t="str">
        <f t="shared" si="30"/>
        <v/>
      </c>
      <c r="B1984" s="470"/>
      <c r="C1984" s="99"/>
      <c r="D1984" s="99"/>
      <c r="E1984" s="470"/>
      <c r="F1984" s="470"/>
    </row>
    <row r="1985" spans="1:6" x14ac:dyDescent="0.35">
      <c r="A1985" s="16" t="str">
        <f t="shared" si="30"/>
        <v/>
      </c>
      <c r="B1985" s="470"/>
      <c r="C1985" s="99"/>
      <c r="D1985" s="99"/>
      <c r="E1985" s="470"/>
      <c r="F1985" s="470"/>
    </row>
    <row r="1986" spans="1:6" x14ac:dyDescent="0.35">
      <c r="A1986" s="16" t="str">
        <f t="shared" si="30"/>
        <v/>
      </c>
      <c r="B1986" s="470"/>
      <c r="C1986" s="99"/>
      <c r="D1986" s="99"/>
      <c r="E1986" s="470"/>
      <c r="F1986" s="470"/>
    </row>
    <row r="1987" spans="1:6" x14ac:dyDescent="0.35">
      <c r="A1987" s="16" t="str">
        <f t="shared" si="30"/>
        <v/>
      </c>
      <c r="B1987" s="470"/>
      <c r="C1987" s="99"/>
      <c r="D1987" s="99"/>
      <c r="E1987" s="470"/>
      <c r="F1987" s="470"/>
    </row>
    <row r="1988" spans="1:6" x14ac:dyDescent="0.35">
      <c r="A1988" s="16" t="str">
        <f t="shared" si="30"/>
        <v/>
      </c>
      <c r="B1988" s="470"/>
      <c r="C1988" s="99"/>
      <c r="D1988" s="99"/>
      <c r="E1988" s="470"/>
      <c r="F1988" s="470"/>
    </row>
    <row r="1989" spans="1:6" x14ac:dyDescent="0.35">
      <c r="A1989" s="16" t="str">
        <f t="shared" si="30"/>
        <v/>
      </c>
      <c r="B1989" s="470"/>
      <c r="C1989" s="99"/>
      <c r="D1989" s="99"/>
      <c r="E1989" s="470"/>
      <c r="F1989" s="470"/>
    </row>
    <row r="1990" spans="1:6" x14ac:dyDescent="0.35">
      <c r="A1990" s="16" t="str">
        <f t="shared" si="30"/>
        <v/>
      </c>
      <c r="B1990" s="470"/>
      <c r="C1990" s="99"/>
      <c r="D1990" s="99"/>
      <c r="E1990" s="470"/>
      <c r="F1990" s="470"/>
    </row>
    <row r="1991" spans="1:6" x14ac:dyDescent="0.35">
      <c r="A1991" s="16" t="str">
        <f t="shared" si="30"/>
        <v/>
      </c>
      <c r="B1991" s="470"/>
      <c r="C1991" s="99"/>
      <c r="D1991" s="99"/>
      <c r="E1991" s="470"/>
      <c r="F1991" s="470"/>
    </row>
    <row r="1992" spans="1:6" x14ac:dyDescent="0.35">
      <c r="A1992" s="16" t="str">
        <f t="shared" si="30"/>
        <v/>
      </c>
      <c r="B1992" s="470"/>
      <c r="C1992" s="99"/>
      <c r="D1992" s="99"/>
      <c r="E1992" s="470"/>
      <c r="F1992" s="470"/>
    </row>
    <row r="1993" spans="1:6" x14ac:dyDescent="0.35">
      <c r="A1993" s="16" t="str">
        <f t="shared" si="30"/>
        <v/>
      </c>
      <c r="B1993" s="470"/>
      <c r="C1993" s="99"/>
      <c r="D1993" s="99"/>
      <c r="E1993" s="470"/>
      <c r="F1993" s="470"/>
    </row>
    <row r="1994" spans="1:6" x14ac:dyDescent="0.35">
      <c r="A1994" s="16" t="str">
        <f t="shared" si="30"/>
        <v/>
      </c>
      <c r="B1994" s="470"/>
      <c r="C1994" s="99"/>
      <c r="D1994" s="99"/>
      <c r="E1994" s="470"/>
      <c r="F1994" s="470"/>
    </row>
    <row r="1995" spans="1:6" x14ac:dyDescent="0.35">
      <c r="A1995" s="16" t="str">
        <f t="shared" si="30"/>
        <v/>
      </c>
      <c r="B1995" s="470"/>
      <c r="C1995" s="99"/>
      <c r="D1995" s="99"/>
      <c r="E1995" s="470"/>
      <c r="F1995" s="470"/>
    </row>
    <row r="1996" spans="1:6" x14ac:dyDescent="0.35">
      <c r="A1996" s="16" t="str">
        <f t="shared" ref="A1996:A2059" si="31">B1996&amp;C1996&amp;D1996</f>
        <v/>
      </c>
      <c r="B1996" s="470"/>
      <c r="C1996" s="99"/>
      <c r="D1996" s="99"/>
      <c r="E1996" s="470"/>
      <c r="F1996" s="470"/>
    </row>
    <row r="1997" spans="1:6" x14ac:dyDescent="0.35">
      <c r="A1997" s="16" t="str">
        <f t="shared" si="31"/>
        <v/>
      </c>
      <c r="B1997" s="470"/>
      <c r="C1997" s="99"/>
      <c r="D1997" s="99"/>
      <c r="E1997" s="470"/>
      <c r="F1997" s="470"/>
    </row>
    <row r="1998" spans="1:6" x14ac:dyDescent="0.35">
      <c r="A1998" s="16" t="str">
        <f t="shared" si="31"/>
        <v/>
      </c>
      <c r="B1998" s="470"/>
      <c r="C1998" s="99"/>
      <c r="D1998" s="99"/>
      <c r="E1998" s="470"/>
      <c r="F1998" s="470"/>
    </row>
    <row r="1999" spans="1:6" x14ac:dyDescent="0.35">
      <c r="A1999" s="16" t="str">
        <f t="shared" si="31"/>
        <v/>
      </c>
      <c r="B1999" s="470"/>
      <c r="C1999" s="99"/>
      <c r="D1999" s="99"/>
      <c r="E1999" s="470"/>
      <c r="F1999" s="470"/>
    </row>
    <row r="2000" spans="1:6" x14ac:dyDescent="0.35">
      <c r="A2000" s="16" t="str">
        <f t="shared" si="31"/>
        <v/>
      </c>
      <c r="B2000" s="470"/>
      <c r="C2000" s="99"/>
      <c r="D2000" s="99"/>
      <c r="E2000" s="470"/>
      <c r="F2000" s="470"/>
    </row>
    <row r="2001" spans="1:6" x14ac:dyDescent="0.35">
      <c r="A2001" s="16" t="str">
        <f t="shared" si="31"/>
        <v/>
      </c>
      <c r="B2001" s="470"/>
      <c r="C2001" s="99"/>
      <c r="D2001" s="99"/>
      <c r="E2001" s="470"/>
      <c r="F2001" s="470"/>
    </row>
    <row r="2002" spans="1:6" x14ac:dyDescent="0.35">
      <c r="A2002" s="16" t="str">
        <f t="shared" si="31"/>
        <v/>
      </c>
      <c r="B2002" s="470"/>
      <c r="C2002" s="99"/>
      <c r="D2002" s="99"/>
      <c r="E2002" s="470"/>
      <c r="F2002" s="470"/>
    </row>
    <row r="2003" spans="1:6" x14ac:dyDescent="0.35">
      <c r="A2003" s="16" t="str">
        <f t="shared" si="31"/>
        <v/>
      </c>
      <c r="B2003" s="470"/>
      <c r="C2003" s="99"/>
      <c r="D2003" s="99"/>
      <c r="E2003" s="470"/>
      <c r="F2003" s="470"/>
    </row>
    <row r="2004" spans="1:6" x14ac:dyDescent="0.35">
      <c r="A2004" s="16" t="str">
        <f t="shared" si="31"/>
        <v/>
      </c>
      <c r="B2004" s="470"/>
      <c r="C2004" s="99"/>
      <c r="D2004" s="99"/>
      <c r="E2004" s="470"/>
      <c r="F2004" s="470"/>
    </row>
    <row r="2005" spans="1:6" x14ac:dyDescent="0.35">
      <c r="A2005" s="16" t="str">
        <f t="shared" si="31"/>
        <v/>
      </c>
      <c r="B2005" s="470"/>
      <c r="C2005" s="99"/>
      <c r="D2005" s="99"/>
      <c r="E2005" s="470"/>
      <c r="F2005" s="470"/>
    </row>
    <row r="2006" spans="1:6" x14ac:dyDescent="0.35">
      <c r="A2006" s="16" t="str">
        <f t="shared" si="31"/>
        <v/>
      </c>
      <c r="B2006" s="470"/>
      <c r="C2006" s="99"/>
      <c r="D2006" s="99"/>
      <c r="E2006" s="470"/>
      <c r="F2006" s="470"/>
    </row>
    <row r="2007" spans="1:6" x14ac:dyDescent="0.35">
      <c r="A2007" s="16" t="str">
        <f t="shared" si="31"/>
        <v/>
      </c>
      <c r="B2007" s="470"/>
      <c r="C2007" s="99"/>
      <c r="D2007" s="99"/>
      <c r="E2007" s="470"/>
      <c r="F2007" s="470"/>
    </row>
    <row r="2008" spans="1:6" x14ac:dyDescent="0.35">
      <c r="A2008" s="16" t="str">
        <f t="shared" si="31"/>
        <v/>
      </c>
      <c r="B2008" s="470"/>
      <c r="C2008" s="99"/>
      <c r="D2008" s="99"/>
      <c r="E2008" s="470"/>
      <c r="F2008" s="470"/>
    </row>
    <row r="2009" spans="1:6" x14ac:dyDescent="0.35">
      <c r="A2009" s="16" t="str">
        <f t="shared" si="31"/>
        <v/>
      </c>
      <c r="B2009" s="470"/>
      <c r="C2009" s="99"/>
      <c r="D2009" s="99"/>
      <c r="E2009" s="470"/>
      <c r="F2009" s="470"/>
    </row>
    <row r="2010" spans="1:6" x14ac:dyDescent="0.35">
      <c r="A2010" s="16" t="str">
        <f t="shared" si="31"/>
        <v/>
      </c>
      <c r="B2010" s="470"/>
      <c r="C2010" s="99"/>
      <c r="D2010" s="99"/>
      <c r="E2010" s="470"/>
      <c r="F2010" s="470"/>
    </row>
    <row r="2011" spans="1:6" x14ac:dyDescent="0.35">
      <c r="A2011" s="16" t="str">
        <f t="shared" si="31"/>
        <v/>
      </c>
      <c r="B2011" s="470"/>
      <c r="C2011" s="99"/>
      <c r="D2011" s="99"/>
      <c r="E2011" s="470"/>
      <c r="F2011" s="470"/>
    </row>
    <row r="2012" spans="1:6" x14ac:dyDescent="0.35">
      <c r="A2012" s="16" t="str">
        <f t="shared" si="31"/>
        <v/>
      </c>
      <c r="B2012" s="470"/>
      <c r="C2012" s="99"/>
      <c r="D2012" s="99"/>
      <c r="E2012" s="470"/>
      <c r="F2012" s="470"/>
    </row>
    <row r="2013" spans="1:6" x14ac:dyDescent="0.35">
      <c r="A2013" s="16" t="str">
        <f t="shared" si="31"/>
        <v/>
      </c>
      <c r="B2013" s="470"/>
      <c r="C2013" s="99"/>
      <c r="D2013" s="99"/>
      <c r="E2013" s="470"/>
      <c r="F2013" s="470"/>
    </row>
    <row r="2014" spans="1:6" x14ac:dyDescent="0.35">
      <c r="A2014" s="16" t="str">
        <f t="shared" si="31"/>
        <v/>
      </c>
      <c r="B2014" s="470"/>
      <c r="C2014" s="99"/>
      <c r="D2014" s="99"/>
      <c r="E2014" s="470"/>
      <c r="F2014" s="470"/>
    </row>
    <row r="2015" spans="1:6" x14ac:dyDescent="0.35">
      <c r="A2015" s="16" t="str">
        <f t="shared" si="31"/>
        <v/>
      </c>
      <c r="B2015" s="470"/>
      <c r="C2015" s="99"/>
      <c r="D2015" s="99"/>
      <c r="E2015" s="470"/>
      <c r="F2015" s="470"/>
    </row>
    <row r="2016" spans="1:6" x14ac:dyDescent="0.35">
      <c r="A2016" s="16" t="str">
        <f t="shared" si="31"/>
        <v/>
      </c>
      <c r="B2016" s="470"/>
      <c r="C2016" s="99"/>
      <c r="D2016" s="99"/>
      <c r="E2016" s="470"/>
      <c r="F2016" s="470"/>
    </row>
    <row r="2017" spans="1:6" x14ac:dyDescent="0.35">
      <c r="A2017" s="16" t="str">
        <f t="shared" si="31"/>
        <v/>
      </c>
      <c r="B2017" s="470"/>
      <c r="C2017" s="99"/>
      <c r="D2017" s="99"/>
      <c r="E2017" s="470"/>
      <c r="F2017" s="470"/>
    </row>
    <row r="2018" spans="1:6" x14ac:dyDescent="0.35">
      <c r="A2018" s="16" t="str">
        <f t="shared" si="31"/>
        <v/>
      </c>
      <c r="B2018" s="470"/>
      <c r="C2018" s="99"/>
      <c r="D2018" s="99"/>
      <c r="E2018" s="470"/>
      <c r="F2018" s="470"/>
    </row>
    <row r="2019" spans="1:6" x14ac:dyDescent="0.35">
      <c r="A2019" s="16" t="str">
        <f t="shared" si="31"/>
        <v/>
      </c>
      <c r="B2019" s="470"/>
      <c r="C2019" s="99"/>
      <c r="D2019" s="99"/>
      <c r="E2019" s="470"/>
      <c r="F2019" s="470"/>
    </row>
    <row r="2020" spans="1:6" x14ac:dyDescent="0.35">
      <c r="A2020" s="16" t="str">
        <f t="shared" si="31"/>
        <v/>
      </c>
      <c r="B2020" s="470"/>
      <c r="C2020" s="99"/>
      <c r="D2020" s="99"/>
      <c r="E2020" s="470"/>
      <c r="F2020" s="470"/>
    </row>
    <row r="2021" spans="1:6" x14ac:dyDescent="0.35">
      <c r="A2021" s="16" t="str">
        <f t="shared" si="31"/>
        <v/>
      </c>
      <c r="B2021" s="470"/>
      <c r="C2021" s="99"/>
      <c r="D2021" s="99"/>
      <c r="E2021" s="470"/>
      <c r="F2021" s="470"/>
    </row>
    <row r="2022" spans="1:6" x14ac:dyDescent="0.35">
      <c r="A2022" s="16" t="str">
        <f t="shared" si="31"/>
        <v/>
      </c>
      <c r="B2022" s="470"/>
      <c r="C2022" s="99"/>
      <c r="D2022" s="99"/>
      <c r="E2022" s="470"/>
      <c r="F2022" s="470"/>
    </row>
    <row r="2023" spans="1:6" x14ac:dyDescent="0.35">
      <c r="A2023" s="16" t="str">
        <f t="shared" si="31"/>
        <v/>
      </c>
      <c r="B2023" s="470"/>
      <c r="C2023" s="99"/>
      <c r="D2023" s="99"/>
      <c r="E2023" s="470"/>
      <c r="F2023" s="470"/>
    </row>
    <row r="2024" spans="1:6" x14ac:dyDescent="0.35">
      <c r="A2024" s="16" t="str">
        <f t="shared" si="31"/>
        <v/>
      </c>
      <c r="B2024" s="470"/>
      <c r="C2024" s="99"/>
      <c r="D2024" s="99"/>
      <c r="E2024" s="470"/>
      <c r="F2024" s="470"/>
    </row>
    <row r="2025" spans="1:6" x14ac:dyDescent="0.35">
      <c r="A2025" s="16" t="str">
        <f t="shared" si="31"/>
        <v/>
      </c>
      <c r="B2025" s="470"/>
      <c r="C2025" s="99"/>
      <c r="D2025" s="99"/>
      <c r="E2025" s="470"/>
      <c r="F2025" s="470"/>
    </row>
    <row r="2026" spans="1:6" x14ac:dyDescent="0.35">
      <c r="A2026" s="16" t="str">
        <f t="shared" si="31"/>
        <v/>
      </c>
      <c r="B2026" s="470"/>
      <c r="C2026" s="99"/>
      <c r="D2026" s="99"/>
      <c r="E2026" s="470"/>
      <c r="F2026" s="470"/>
    </row>
    <row r="2027" spans="1:6" x14ac:dyDescent="0.35">
      <c r="A2027" s="16" t="str">
        <f t="shared" si="31"/>
        <v/>
      </c>
      <c r="B2027" s="470"/>
      <c r="C2027" s="99"/>
      <c r="D2027" s="99"/>
      <c r="E2027" s="470"/>
      <c r="F2027" s="470"/>
    </row>
    <row r="2028" spans="1:6" x14ac:dyDescent="0.35">
      <c r="A2028" s="16" t="str">
        <f t="shared" si="31"/>
        <v/>
      </c>
      <c r="B2028" s="470"/>
      <c r="C2028" s="99"/>
      <c r="D2028" s="99"/>
      <c r="E2028" s="470"/>
      <c r="F2028" s="470"/>
    </row>
    <row r="2029" spans="1:6" x14ac:dyDescent="0.35">
      <c r="A2029" s="16" t="str">
        <f t="shared" si="31"/>
        <v/>
      </c>
      <c r="B2029" s="470"/>
      <c r="C2029" s="99"/>
      <c r="D2029" s="99"/>
      <c r="E2029" s="470"/>
      <c r="F2029" s="470"/>
    </row>
    <row r="2030" spans="1:6" x14ac:dyDescent="0.35">
      <c r="A2030" s="16" t="str">
        <f t="shared" si="31"/>
        <v/>
      </c>
      <c r="B2030" s="470"/>
      <c r="C2030" s="99"/>
      <c r="D2030" s="99"/>
      <c r="E2030" s="470"/>
      <c r="F2030" s="470"/>
    </row>
    <row r="2031" spans="1:6" x14ac:dyDescent="0.35">
      <c r="A2031" s="16" t="str">
        <f t="shared" si="31"/>
        <v/>
      </c>
      <c r="B2031" s="470"/>
      <c r="C2031" s="99"/>
      <c r="D2031" s="99"/>
      <c r="E2031" s="470"/>
      <c r="F2031" s="470"/>
    </row>
    <row r="2032" spans="1:6" x14ac:dyDescent="0.35">
      <c r="A2032" s="16" t="str">
        <f t="shared" si="31"/>
        <v/>
      </c>
      <c r="B2032" s="470"/>
      <c r="C2032" s="99"/>
      <c r="D2032" s="99"/>
      <c r="E2032" s="470"/>
      <c r="F2032" s="470"/>
    </row>
    <row r="2033" spans="1:6" x14ac:dyDescent="0.35">
      <c r="A2033" s="16" t="str">
        <f t="shared" si="31"/>
        <v/>
      </c>
      <c r="B2033" s="470"/>
      <c r="C2033" s="99"/>
      <c r="D2033" s="99"/>
      <c r="E2033" s="470"/>
      <c r="F2033" s="470"/>
    </row>
    <row r="2034" spans="1:6" x14ac:dyDescent="0.35">
      <c r="A2034" s="16" t="str">
        <f t="shared" si="31"/>
        <v/>
      </c>
      <c r="B2034" s="470"/>
      <c r="C2034" s="99"/>
      <c r="D2034" s="99"/>
      <c r="E2034" s="470"/>
      <c r="F2034" s="470"/>
    </row>
    <row r="2035" spans="1:6" x14ac:dyDescent="0.35">
      <c r="A2035" s="16" t="str">
        <f t="shared" si="31"/>
        <v/>
      </c>
      <c r="B2035" s="470"/>
      <c r="C2035" s="99"/>
      <c r="D2035" s="99"/>
      <c r="E2035" s="470"/>
      <c r="F2035" s="470"/>
    </row>
    <row r="2036" spans="1:6" x14ac:dyDescent="0.35">
      <c r="A2036" s="16" t="str">
        <f t="shared" si="31"/>
        <v/>
      </c>
      <c r="B2036" s="470"/>
      <c r="C2036" s="99"/>
      <c r="D2036" s="99"/>
      <c r="E2036" s="470"/>
      <c r="F2036" s="470"/>
    </row>
    <row r="2037" spans="1:6" x14ac:dyDescent="0.35">
      <c r="A2037" s="16" t="str">
        <f t="shared" si="31"/>
        <v/>
      </c>
      <c r="B2037" s="470"/>
      <c r="C2037" s="99"/>
      <c r="D2037" s="99"/>
      <c r="E2037" s="470"/>
      <c r="F2037" s="470"/>
    </row>
    <row r="2038" spans="1:6" x14ac:dyDescent="0.35">
      <c r="A2038" s="16" t="str">
        <f t="shared" si="31"/>
        <v/>
      </c>
      <c r="B2038" s="470"/>
      <c r="C2038" s="99"/>
      <c r="D2038" s="99"/>
      <c r="E2038" s="470"/>
      <c r="F2038" s="470"/>
    </row>
    <row r="2039" spans="1:6" x14ac:dyDescent="0.35">
      <c r="A2039" s="16" t="str">
        <f t="shared" si="31"/>
        <v/>
      </c>
      <c r="B2039" s="470"/>
      <c r="C2039" s="99"/>
      <c r="D2039" s="99"/>
      <c r="E2039" s="470"/>
      <c r="F2039" s="470"/>
    </row>
    <row r="2040" spans="1:6" x14ac:dyDescent="0.35">
      <c r="A2040" s="16" t="str">
        <f t="shared" si="31"/>
        <v/>
      </c>
      <c r="B2040" s="470"/>
      <c r="C2040" s="99"/>
      <c r="D2040" s="99"/>
      <c r="E2040" s="470"/>
      <c r="F2040" s="470"/>
    </row>
    <row r="2041" spans="1:6" x14ac:dyDescent="0.35">
      <c r="A2041" s="16" t="str">
        <f t="shared" si="31"/>
        <v/>
      </c>
      <c r="B2041" s="470"/>
      <c r="C2041" s="99"/>
      <c r="D2041" s="99"/>
      <c r="E2041" s="470"/>
      <c r="F2041" s="470"/>
    </row>
    <row r="2042" spans="1:6" x14ac:dyDescent="0.35">
      <c r="A2042" s="16" t="str">
        <f t="shared" si="31"/>
        <v/>
      </c>
      <c r="B2042" s="470"/>
      <c r="C2042" s="99"/>
      <c r="D2042" s="99"/>
      <c r="E2042" s="470"/>
      <c r="F2042" s="470"/>
    </row>
    <row r="2043" spans="1:6" x14ac:dyDescent="0.35">
      <c r="A2043" s="16" t="str">
        <f t="shared" si="31"/>
        <v/>
      </c>
      <c r="B2043" s="470"/>
      <c r="C2043" s="99"/>
      <c r="D2043" s="99"/>
      <c r="E2043" s="470"/>
      <c r="F2043" s="470"/>
    </row>
    <row r="2044" spans="1:6" x14ac:dyDescent="0.35">
      <c r="A2044" s="16" t="str">
        <f t="shared" si="31"/>
        <v/>
      </c>
      <c r="B2044" s="470"/>
      <c r="C2044" s="99"/>
      <c r="D2044" s="99"/>
      <c r="E2044" s="470"/>
      <c r="F2044" s="470"/>
    </row>
    <row r="2045" spans="1:6" x14ac:dyDescent="0.35">
      <c r="A2045" s="16" t="str">
        <f t="shared" si="31"/>
        <v/>
      </c>
      <c r="B2045" s="470"/>
      <c r="C2045" s="99"/>
      <c r="D2045" s="99"/>
      <c r="E2045" s="470"/>
      <c r="F2045" s="470"/>
    </row>
    <row r="2046" spans="1:6" x14ac:dyDescent="0.35">
      <c r="A2046" s="16" t="str">
        <f t="shared" si="31"/>
        <v/>
      </c>
      <c r="B2046" s="470"/>
      <c r="C2046" s="99"/>
      <c r="D2046" s="99"/>
      <c r="E2046" s="470"/>
      <c r="F2046" s="470"/>
    </row>
    <row r="2047" spans="1:6" x14ac:dyDescent="0.35">
      <c r="A2047" s="16" t="str">
        <f t="shared" si="31"/>
        <v/>
      </c>
      <c r="B2047" s="470"/>
      <c r="C2047" s="99"/>
      <c r="D2047" s="99"/>
      <c r="E2047" s="470"/>
      <c r="F2047" s="470"/>
    </row>
    <row r="2048" spans="1:6" x14ac:dyDescent="0.35">
      <c r="A2048" s="16" t="str">
        <f t="shared" si="31"/>
        <v/>
      </c>
      <c r="B2048" s="470"/>
      <c r="C2048" s="99"/>
      <c r="D2048" s="99"/>
      <c r="E2048" s="470"/>
      <c r="F2048" s="470"/>
    </row>
    <row r="2049" spans="1:6" x14ac:dyDescent="0.35">
      <c r="A2049" s="16" t="str">
        <f t="shared" si="31"/>
        <v/>
      </c>
      <c r="B2049" s="470"/>
      <c r="C2049" s="99"/>
      <c r="D2049" s="99"/>
      <c r="E2049" s="470"/>
      <c r="F2049" s="470"/>
    </row>
    <row r="2050" spans="1:6" x14ac:dyDescent="0.35">
      <c r="A2050" s="16" t="str">
        <f t="shared" si="31"/>
        <v/>
      </c>
      <c r="B2050" s="470"/>
      <c r="C2050" s="99"/>
      <c r="D2050" s="99"/>
      <c r="E2050" s="470"/>
      <c r="F2050" s="470"/>
    </row>
    <row r="2051" spans="1:6" x14ac:dyDescent="0.35">
      <c r="A2051" s="16" t="str">
        <f t="shared" si="31"/>
        <v/>
      </c>
      <c r="B2051" s="470"/>
      <c r="C2051" s="99"/>
      <c r="D2051" s="99"/>
      <c r="E2051" s="470"/>
      <c r="F2051" s="470"/>
    </row>
    <row r="2052" spans="1:6" x14ac:dyDescent="0.35">
      <c r="A2052" s="16" t="str">
        <f t="shared" si="31"/>
        <v/>
      </c>
      <c r="B2052" s="470"/>
      <c r="C2052" s="99"/>
      <c r="D2052" s="99"/>
      <c r="E2052" s="470"/>
      <c r="F2052" s="470"/>
    </row>
    <row r="2053" spans="1:6" x14ac:dyDescent="0.35">
      <c r="A2053" s="16" t="str">
        <f t="shared" si="31"/>
        <v/>
      </c>
      <c r="B2053" s="470"/>
      <c r="C2053" s="99"/>
      <c r="D2053" s="99"/>
      <c r="E2053" s="470"/>
      <c r="F2053" s="470"/>
    </row>
    <row r="2054" spans="1:6" x14ac:dyDescent="0.35">
      <c r="A2054" s="16" t="str">
        <f t="shared" si="31"/>
        <v/>
      </c>
      <c r="B2054" s="470"/>
      <c r="C2054" s="99"/>
      <c r="D2054" s="99"/>
      <c r="E2054" s="470"/>
      <c r="F2054" s="470"/>
    </row>
    <row r="2055" spans="1:6" x14ac:dyDescent="0.35">
      <c r="A2055" s="16" t="str">
        <f t="shared" si="31"/>
        <v/>
      </c>
      <c r="B2055" s="470"/>
      <c r="C2055" s="99"/>
      <c r="D2055" s="99"/>
      <c r="E2055" s="470"/>
      <c r="F2055" s="470"/>
    </row>
    <row r="2056" spans="1:6" x14ac:dyDescent="0.35">
      <c r="A2056" s="16" t="str">
        <f t="shared" si="31"/>
        <v/>
      </c>
      <c r="B2056" s="470"/>
      <c r="C2056" s="99"/>
      <c r="D2056" s="99"/>
      <c r="E2056" s="470"/>
      <c r="F2056" s="470"/>
    </row>
    <row r="2057" spans="1:6" x14ac:dyDescent="0.35">
      <c r="A2057" s="16" t="str">
        <f t="shared" si="31"/>
        <v/>
      </c>
      <c r="B2057" s="470"/>
      <c r="C2057" s="99"/>
      <c r="D2057" s="99"/>
      <c r="E2057" s="470"/>
      <c r="F2057" s="470"/>
    </row>
    <row r="2058" spans="1:6" x14ac:dyDescent="0.35">
      <c r="A2058" s="16" t="str">
        <f t="shared" si="31"/>
        <v/>
      </c>
      <c r="B2058" s="470"/>
      <c r="C2058" s="99"/>
      <c r="D2058" s="99"/>
      <c r="E2058" s="470"/>
      <c r="F2058" s="470"/>
    </row>
    <row r="2059" spans="1:6" x14ac:dyDescent="0.35">
      <c r="A2059" s="16" t="str">
        <f t="shared" si="31"/>
        <v/>
      </c>
      <c r="B2059" s="470"/>
      <c r="C2059" s="99"/>
      <c r="D2059" s="99"/>
      <c r="E2059" s="470"/>
      <c r="F2059" s="470"/>
    </row>
    <row r="2060" spans="1:6" x14ac:dyDescent="0.35">
      <c r="A2060" s="16" t="str">
        <f t="shared" ref="A2060:A2123" si="32">B2060&amp;C2060&amp;D2060</f>
        <v/>
      </c>
      <c r="B2060" s="470"/>
      <c r="C2060" s="99"/>
      <c r="D2060" s="99"/>
      <c r="E2060" s="470"/>
      <c r="F2060" s="470"/>
    </row>
    <row r="2061" spans="1:6" x14ac:dyDescent="0.35">
      <c r="A2061" s="16" t="str">
        <f t="shared" si="32"/>
        <v/>
      </c>
      <c r="B2061" s="470"/>
      <c r="C2061" s="99"/>
      <c r="D2061" s="99"/>
      <c r="E2061" s="470"/>
      <c r="F2061" s="470"/>
    </row>
    <row r="2062" spans="1:6" x14ac:dyDescent="0.35">
      <c r="A2062" s="16" t="str">
        <f t="shared" si="32"/>
        <v/>
      </c>
      <c r="B2062" s="470"/>
      <c r="C2062" s="99"/>
      <c r="D2062" s="99"/>
      <c r="E2062" s="470"/>
      <c r="F2062" s="470"/>
    </row>
    <row r="2063" spans="1:6" x14ac:dyDescent="0.35">
      <c r="A2063" s="16" t="str">
        <f t="shared" si="32"/>
        <v/>
      </c>
      <c r="B2063" s="470"/>
      <c r="C2063" s="99"/>
      <c r="D2063" s="99"/>
      <c r="E2063" s="470"/>
      <c r="F2063" s="470"/>
    </row>
    <row r="2064" spans="1:6" x14ac:dyDescent="0.35">
      <c r="A2064" s="16" t="str">
        <f t="shared" si="32"/>
        <v/>
      </c>
      <c r="B2064" s="470"/>
      <c r="C2064" s="99"/>
      <c r="D2064" s="99"/>
      <c r="E2064" s="470"/>
      <c r="F2064" s="470"/>
    </row>
    <row r="2065" spans="1:6" x14ac:dyDescent="0.35">
      <c r="A2065" s="16" t="str">
        <f t="shared" si="32"/>
        <v/>
      </c>
      <c r="B2065" s="470"/>
      <c r="C2065" s="99"/>
      <c r="D2065" s="99"/>
      <c r="E2065" s="470"/>
      <c r="F2065" s="470"/>
    </row>
    <row r="2066" spans="1:6" x14ac:dyDescent="0.35">
      <c r="A2066" s="16" t="str">
        <f t="shared" si="32"/>
        <v/>
      </c>
      <c r="B2066" s="470"/>
      <c r="C2066" s="99"/>
      <c r="D2066" s="99"/>
      <c r="E2066" s="470"/>
      <c r="F2066" s="470"/>
    </row>
    <row r="2067" spans="1:6" x14ac:dyDescent="0.35">
      <c r="A2067" s="16" t="str">
        <f t="shared" si="32"/>
        <v/>
      </c>
      <c r="B2067" s="470"/>
      <c r="C2067" s="99"/>
      <c r="D2067" s="99"/>
      <c r="E2067" s="470"/>
      <c r="F2067" s="470"/>
    </row>
    <row r="2068" spans="1:6" x14ac:dyDescent="0.35">
      <c r="A2068" s="16" t="str">
        <f t="shared" si="32"/>
        <v/>
      </c>
      <c r="B2068" s="470"/>
      <c r="C2068" s="99"/>
      <c r="D2068" s="99"/>
      <c r="E2068" s="470"/>
      <c r="F2068" s="470"/>
    </row>
    <row r="2069" spans="1:6" x14ac:dyDescent="0.35">
      <c r="A2069" s="16" t="str">
        <f t="shared" si="32"/>
        <v/>
      </c>
      <c r="B2069" s="470"/>
      <c r="C2069" s="99"/>
      <c r="D2069" s="99"/>
      <c r="E2069" s="470"/>
      <c r="F2069" s="470"/>
    </row>
    <row r="2070" spans="1:6" x14ac:dyDescent="0.35">
      <c r="A2070" s="16" t="str">
        <f t="shared" si="32"/>
        <v/>
      </c>
      <c r="B2070" s="470"/>
      <c r="C2070" s="99"/>
      <c r="D2070" s="99"/>
      <c r="E2070" s="470"/>
      <c r="F2070" s="470"/>
    </row>
    <row r="2071" spans="1:6" x14ac:dyDescent="0.35">
      <c r="A2071" s="16" t="str">
        <f t="shared" si="32"/>
        <v/>
      </c>
      <c r="B2071" s="470"/>
      <c r="C2071" s="99"/>
      <c r="D2071" s="99"/>
      <c r="E2071" s="470"/>
      <c r="F2071" s="470"/>
    </row>
    <row r="2072" spans="1:6" x14ac:dyDescent="0.35">
      <c r="A2072" s="16" t="str">
        <f t="shared" si="32"/>
        <v/>
      </c>
      <c r="B2072" s="470"/>
      <c r="C2072" s="99"/>
      <c r="D2072" s="99"/>
      <c r="E2072" s="470"/>
      <c r="F2072" s="470"/>
    </row>
    <row r="2073" spans="1:6" x14ac:dyDescent="0.35">
      <c r="A2073" s="16" t="str">
        <f t="shared" si="32"/>
        <v/>
      </c>
      <c r="B2073" s="470"/>
      <c r="C2073" s="99"/>
      <c r="D2073" s="99"/>
      <c r="E2073" s="470"/>
      <c r="F2073" s="470"/>
    </row>
    <row r="2074" spans="1:6" x14ac:dyDescent="0.35">
      <c r="A2074" s="16" t="str">
        <f t="shared" si="32"/>
        <v/>
      </c>
      <c r="B2074" s="470"/>
      <c r="C2074" s="99"/>
      <c r="D2074" s="99"/>
      <c r="E2074" s="470"/>
      <c r="F2074" s="470"/>
    </row>
    <row r="2075" spans="1:6" x14ac:dyDescent="0.35">
      <c r="A2075" s="16" t="str">
        <f t="shared" si="32"/>
        <v/>
      </c>
      <c r="B2075" s="470"/>
      <c r="C2075" s="99"/>
      <c r="D2075" s="99"/>
      <c r="E2075" s="470"/>
      <c r="F2075" s="470"/>
    </row>
    <row r="2076" spans="1:6" x14ac:dyDescent="0.35">
      <c r="A2076" s="16" t="str">
        <f t="shared" si="32"/>
        <v/>
      </c>
      <c r="B2076" s="470"/>
      <c r="C2076" s="99"/>
      <c r="D2076" s="99"/>
      <c r="E2076" s="470"/>
      <c r="F2076" s="470"/>
    </row>
    <row r="2077" spans="1:6" x14ac:dyDescent="0.35">
      <c r="A2077" s="16" t="str">
        <f t="shared" si="32"/>
        <v/>
      </c>
      <c r="B2077" s="470"/>
      <c r="C2077" s="99"/>
      <c r="D2077" s="99"/>
      <c r="E2077" s="470"/>
      <c r="F2077" s="470"/>
    </row>
    <row r="2078" spans="1:6" x14ac:dyDescent="0.35">
      <c r="A2078" s="16" t="str">
        <f t="shared" si="32"/>
        <v/>
      </c>
      <c r="B2078" s="470"/>
      <c r="C2078" s="99"/>
      <c r="D2078" s="99"/>
      <c r="E2078" s="470"/>
      <c r="F2078" s="470"/>
    </row>
    <row r="2079" spans="1:6" x14ac:dyDescent="0.35">
      <c r="A2079" s="16" t="str">
        <f t="shared" si="32"/>
        <v/>
      </c>
      <c r="B2079" s="470"/>
      <c r="C2079" s="99"/>
      <c r="D2079" s="99"/>
      <c r="E2079" s="470"/>
      <c r="F2079" s="470"/>
    </row>
    <row r="2080" spans="1:6" x14ac:dyDescent="0.35">
      <c r="A2080" s="16" t="str">
        <f t="shared" si="32"/>
        <v/>
      </c>
    </row>
    <row r="2081" spans="1:1" x14ac:dyDescent="0.35">
      <c r="A2081" s="16" t="str">
        <f t="shared" si="32"/>
        <v/>
      </c>
    </row>
    <row r="2082" spans="1:1" x14ac:dyDescent="0.35">
      <c r="A2082" s="16" t="str">
        <f t="shared" si="32"/>
        <v/>
      </c>
    </row>
    <row r="2083" spans="1:1" x14ac:dyDescent="0.35">
      <c r="A2083" s="16" t="str">
        <f t="shared" si="32"/>
        <v/>
      </c>
    </row>
    <row r="2084" spans="1:1" x14ac:dyDescent="0.35">
      <c r="A2084" s="16" t="str">
        <f t="shared" si="32"/>
        <v/>
      </c>
    </row>
    <row r="2085" spans="1:1" x14ac:dyDescent="0.35">
      <c r="A2085" s="16" t="str">
        <f t="shared" si="32"/>
        <v/>
      </c>
    </row>
    <row r="2086" spans="1:1" x14ac:dyDescent="0.35">
      <c r="A2086" s="16" t="str">
        <f t="shared" si="32"/>
        <v/>
      </c>
    </row>
    <row r="2087" spans="1:1" x14ac:dyDescent="0.35">
      <c r="A2087" s="16" t="str">
        <f t="shared" si="32"/>
        <v/>
      </c>
    </row>
    <row r="2088" spans="1:1" x14ac:dyDescent="0.35">
      <c r="A2088" s="16" t="str">
        <f t="shared" si="32"/>
        <v/>
      </c>
    </row>
    <row r="2089" spans="1:1" x14ac:dyDescent="0.35">
      <c r="A2089" s="16" t="str">
        <f t="shared" si="32"/>
        <v/>
      </c>
    </row>
    <row r="2090" spans="1:1" x14ac:dyDescent="0.35">
      <c r="A2090" s="16" t="str">
        <f t="shared" si="32"/>
        <v/>
      </c>
    </row>
    <row r="2091" spans="1:1" x14ac:dyDescent="0.35">
      <c r="A2091" s="16" t="str">
        <f t="shared" si="32"/>
        <v/>
      </c>
    </row>
    <row r="2092" spans="1:1" x14ac:dyDescent="0.35">
      <c r="A2092" s="16" t="str">
        <f t="shared" si="32"/>
        <v/>
      </c>
    </row>
    <row r="2093" spans="1:1" x14ac:dyDescent="0.35">
      <c r="A2093" s="16" t="str">
        <f t="shared" si="32"/>
        <v/>
      </c>
    </row>
    <row r="2094" spans="1:1" x14ac:dyDescent="0.35">
      <c r="A2094" s="16" t="str">
        <f t="shared" si="32"/>
        <v/>
      </c>
    </row>
    <row r="2095" spans="1:1" x14ac:dyDescent="0.35">
      <c r="A2095" s="16" t="str">
        <f t="shared" si="32"/>
        <v/>
      </c>
    </row>
    <row r="2096" spans="1:1" x14ac:dyDescent="0.35">
      <c r="A2096" s="16" t="str">
        <f t="shared" si="32"/>
        <v/>
      </c>
    </row>
    <row r="2097" spans="1:1" x14ac:dyDescent="0.35">
      <c r="A2097" s="16" t="str">
        <f t="shared" si="32"/>
        <v/>
      </c>
    </row>
    <row r="2098" spans="1:1" x14ac:dyDescent="0.35">
      <c r="A2098" s="16" t="str">
        <f t="shared" si="32"/>
        <v/>
      </c>
    </row>
    <row r="2099" spans="1:1" x14ac:dyDescent="0.35">
      <c r="A2099" s="16" t="str">
        <f t="shared" si="32"/>
        <v/>
      </c>
    </row>
    <row r="2100" spans="1:1" x14ac:dyDescent="0.35">
      <c r="A2100" s="16" t="str">
        <f t="shared" si="32"/>
        <v/>
      </c>
    </row>
    <row r="2101" spans="1:1" x14ac:dyDescent="0.35">
      <c r="A2101" s="16" t="str">
        <f t="shared" si="32"/>
        <v/>
      </c>
    </row>
    <row r="2102" spans="1:1" x14ac:dyDescent="0.35">
      <c r="A2102" s="16" t="str">
        <f t="shared" si="32"/>
        <v/>
      </c>
    </row>
    <row r="2103" spans="1:1" x14ac:dyDescent="0.35">
      <c r="A2103" s="16" t="str">
        <f t="shared" si="32"/>
        <v/>
      </c>
    </row>
    <row r="2104" spans="1:1" x14ac:dyDescent="0.35">
      <c r="A2104" s="16" t="str">
        <f t="shared" si="32"/>
        <v/>
      </c>
    </row>
    <row r="2105" spans="1:1" x14ac:dyDescent="0.35">
      <c r="A2105" s="16" t="str">
        <f t="shared" si="32"/>
        <v/>
      </c>
    </row>
    <row r="2106" spans="1:1" x14ac:dyDescent="0.35">
      <c r="A2106" s="16" t="str">
        <f t="shared" si="32"/>
        <v/>
      </c>
    </row>
    <row r="2107" spans="1:1" x14ac:dyDescent="0.35">
      <c r="A2107" s="16" t="str">
        <f t="shared" si="32"/>
        <v/>
      </c>
    </row>
    <row r="2108" spans="1:1" x14ac:dyDescent="0.35">
      <c r="A2108" s="16" t="str">
        <f t="shared" si="32"/>
        <v/>
      </c>
    </row>
    <row r="2109" spans="1:1" x14ac:dyDescent="0.35">
      <c r="A2109" s="16" t="str">
        <f t="shared" si="32"/>
        <v/>
      </c>
    </row>
    <row r="2110" spans="1:1" x14ac:dyDescent="0.35">
      <c r="A2110" s="16" t="str">
        <f t="shared" si="32"/>
        <v/>
      </c>
    </row>
    <row r="2111" spans="1:1" x14ac:dyDescent="0.35">
      <c r="A2111" s="16" t="str">
        <f t="shared" si="32"/>
        <v/>
      </c>
    </row>
    <row r="2112" spans="1:1" x14ac:dyDescent="0.35">
      <c r="A2112" s="16" t="str">
        <f t="shared" si="32"/>
        <v/>
      </c>
    </row>
    <row r="2113" spans="1:1" x14ac:dyDescent="0.35">
      <c r="A2113" s="16" t="str">
        <f t="shared" si="32"/>
        <v/>
      </c>
    </row>
    <row r="2114" spans="1:1" x14ac:dyDescent="0.35">
      <c r="A2114" s="16" t="str">
        <f t="shared" si="32"/>
        <v/>
      </c>
    </row>
    <row r="2115" spans="1:1" x14ac:dyDescent="0.35">
      <c r="A2115" s="16" t="str">
        <f t="shared" si="32"/>
        <v/>
      </c>
    </row>
    <row r="2116" spans="1:1" x14ac:dyDescent="0.35">
      <c r="A2116" s="16" t="str">
        <f t="shared" si="32"/>
        <v/>
      </c>
    </row>
    <row r="2117" spans="1:1" x14ac:dyDescent="0.35">
      <c r="A2117" s="16" t="str">
        <f t="shared" si="32"/>
        <v/>
      </c>
    </row>
    <row r="2118" spans="1:1" x14ac:dyDescent="0.35">
      <c r="A2118" s="16" t="str">
        <f t="shared" si="32"/>
        <v/>
      </c>
    </row>
    <row r="2119" spans="1:1" x14ac:dyDescent="0.35">
      <c r="A2119" s="16" t="str">
        <f t="shared" si="32"/>
        <v/>
      </c>
    </row>
    <row r="2120" spans="1:1" x14ac:dyDescent="0.35">
      <c r="A2120" s="16" t="str">
        <f t="shared" si="32"/>
        <v/>
      </c>
    </row>
    <row r="2121" spans="1:1" x14ac:dyDescent="0.35">
      <c r="A2121" s="16" t="str">
        <f t="shared" si="32"/>
        <v/>
      </c>
    </row>
    <row r="2122" spans="1:1" x14ac:dyDescent="0.35">
      <c r="A2122" s="16" t="str">
        <f t="shared" si="32"/>
        <v/>
      </c>
    </row>
    <row r="2123" spans="1:1" x14ac:dyDescent="0.35">
      <c r="A2123" s="16" t="str">
        <f t="shared" si="32"/>
        <v/>
      </c>
    </row>
    <row r="2124" spans="1:1" x14ac:dyDescent="0.35">
      <c r="A2124" s="16" t="str">
        <f t="shared" ref="A2124:A2187" si="33">B2124&amp;C2124&amp;D2124</f>
        <v/>
      </c>
    </row>
    <row r="2125" spans="1:1" x14ac:dyDescent="0.35">
      <c r="A2125" s="16" t="str">
        <f t="shared" si="33"/>
        <v/>
      </c>
    </row>
    <row r="2126" spans="1:1" x14ac:dyDescent="0.35">
      <c r="A2126" s="16" t="str">
        <f t="shared" si="33"/>
        <v/>
      </c>
    </row>
    <row r="2127" spans="1:1" x14ac:dyDescent="0.35">
      <c r="A2127" s="16" t="str">
        <f t="shared" si="33"/>
        <v/>
      </c>
    </row>
    <row r="2128" spans="1:1" x14ac:dyDescent="0.35">
      <c r="A2128" s="16" t="str">
        <f t="shared" si="33"/>
        <v/>
      </c>
    </row>
    <row r="2129" spans="1:1" x14ac:dyDescent="0.35">
      <c r="A2129" s="16" t="str">
        <f t="shared" si="33"/>
        <v/>
      </c>
    </row>
    <row r="2130" spans="1:1" x14ac:dyDescent="0.35">
      <c r="A2130" s="16" t="str">
        <f t="shared" si="33"/>
        <v/>
      </c>
    </row>
    <row r="2131" spans="1:1" x14ac:dyDescent="0.35">
      <c r="A2131" s="16" t="str">
        <f t="shared" si="33"/>
        <v/>
      </c>
    </row>
    <row r="2132" spans="1:1" x14ac:dyDescent="0.35">
      <c r="A2132" s="16" t="str">
        <f t="shared" si="33"/>
        <v/>
      </c>
    </row>
    <row r="2133" spans="1:1" x14ac:dyDescent="0.35">
      <c r="A2133" s="16" t="str">
        <f t="shared" si="33"/>
        <v/>
      </c>
    </row>
    <row r="2134" spans="1:1" x14ac:dyDescent="0.35">
      <c r="A2134" s="16" t="str">
        <f t="shared" si="33"/>
        <v/>
      </c>
    </row>
    <row r="2135" spans="1:1" x14ac:dyDescent="0.35">
      <c r="A2135" s="16" t="str">
        <f t="shared" si="33"/>
        <v/>
      </c>
    </row>
    <row r="2136" spans="1:1" x14ac:dyDescent="0.35">
      <c r="A2136" s="16" t="str">
        <f t="shared" si="33"/>
        <v/>
      </c>
    </row>
    <row r="2137" spans="1:1" x14ac:dyDescent="0.35">
      <c r="A2137" s="16" t="str">
        <f t="shared" si="33"/>
        <v/>
      </c>
    </row>
    <row r="2138" spans="1:1" x14ac:dyDescent="0.35">
      <c r="A2138" s="16" t="str">
        <f t="shared" si="33"/>
        <v/>
      </c>
    </row>
    <row r="2139" spans="1:1" x14ac:dyDescent="0.35">
      <c r="A2139" s="16" t="str">
        <f t="shared" si="33"/>
        <v/>
      </c>
    </row>
    <row r="2140" spans="1:1" x14ac:dyDescent="0.35">
      <c r="A2140" s="16" t="str">
        <f t="shared" si="33"/>
        <v/>
      </c>
    </row>
    <row r="2141" spans="1:1" x14ac:dyDescent="0.35">
      <c r="A2141" s="16" t="str">
        <f t="shared" si="33"/>
        <v/>
      </c>
    </row>
    <row r="2142" spans="1:1" x14ac:dyDescent="0.35">
      <c r="A2142" s="16" t="str">
        <f t="shared" si="33"/>
        <v/>
      </c>
    </row>
    <row r="2143" spans="1:1" x14ac:dyDescent="0.35">
      <c r="A2143" s="16" t="str">
        <f t="shared" si="33"/>
        <v/>
      </c>
    </row>
    <row r="2144" spans="1:1" x14ac:dyDescent="0.35">
      <c r="A2144" s="16" t="str">
        <f t="shared" si="33"/>
        <v/>
      </c>
    </row>
    <row r="2145" spans="1:1" x14ac:dyDescent="0.35">
      <c r="A2145" s="16" t="str">
        <f t="shared" si="33"/>
        <v/>
      </c>
    </row>
    <row r="2146" spans="1:1" x14ac:dyDescent="0.35">
      <c r="A2146" s="16" t="str">
        <f t="shared" si="33"/>
        <v/>
      </c>
    </row>
    <row r="2147" spans="1:1" x14ac:dyDescent="0.35">
      <c r="A2147" s="16" t="str">
        <f t="shared" si="33"/>
        <v/>
      </c>
    </row>
    <row r="2148" spans="1:1" x14ac:dyDescent="0.35">
      <c r="A2148" s="16" t="str">
        <f t="shared" si="33"/>
        <v/>
      </c>
    </row>
    <row r="2149" spans="1:1" x14ac:dyDescent="0.35">
      <c r="A2149" s="16" t="str">
        <f t="shared" si="33"/>
        <v/>
      </c>
    </row>
    <row r="2150" spans="1:1" x14ac:dyDescent="0.35">
      <c r="A2150" s="16" t="str">
        <f t="shared" si="33"/>
        <v/>
      </c>
    </row>
    <row r="2151" spans="1:1" x14ac:dyDescent="0.35">
      <c r="A2151" s="16" t="str">
        <f t="shared" si="33"/>
        <v/>
      </c>
    </row>
    <row r="2152" spans="1:1" x14ac:dyDescent="0.35">
      <c r="A2152" s="16" t="str">
        <f t="shared" si="33"/>
        <v/>
      </c>
    </row>
    <row r="2153" spans="1:1" x14ac:dyDescent="0.35">
      <c r="A2153" s="16" t="str">
        <f t="shared" si="33"/>
        <v/>
      </c>
    </row>
    <row r="2154" spans="1:1" x14ac:dyDescent="0.35">
      <c r="A2154" s="16" t="str">
        <f t="shared" si="33"/>
        <v/>
      </c>
    </row>
    <row r="2155" spans="1:1" x14ac:dyDescent="0.35">
      <c r="A2155" s="16" t="str">
        <f t="shared" si="33"/>
        <v/>
      </c>
    </row>
    <row r="2156" spans="1:1" x14ac:dyDescent="0.35">
      <c r="A2156" s="16" t="str">
        <f t="shared" si="33"/>
        <v/>
      </c>
    </row>
    <row r="2157" spans="1:1" x14ac:dyDescent="0.35">
      <c r="A2157" s="16" t="str">
        <f t="shared" si="33"/>
        <v/>
      </c>
    </row>
    <row r="2158" spans="1:1" x14ac:dyDescent="0.35">
      <c r="A2158" s="16" t="str">
        <f t="shared" si="33"/>
        <v/>
      </c>
    </row>
    <row r="2159" spans="1:1" x14ac:dyDescent="0.35">
      <c r="A2159" s="16" t="str">
        <f t="shared" si="33"/>
        <v/>
      </c>
    </row>
    <row r="2160" spans="1:1" x14ac:dyDescent="0.35">
      <c r="A2160" s="16" t="str">
        <f t="shared" si="33"/>
        <v/>
      </c>
    </row>
    <row r="2161" spans="1:1" x14ac:dyDescent="0.35">
      <c r="A2161" s="16" t="str">
        <f t="shared" si="33"/>
        <v/>
      </c>
    </row>
    <row r="2162" spans="1:1" x14ac:dyDescent="0.35">
      <c r="A2162" s="16" t="str">
        <f t="shared" si="33"/>
        <v/>
      </c>
    </row>
    <row r="2163" spans="1:1" x14ac:dyDescent="0.35">
      <c r="A2163" s="16" t="str">
        <f t="shared" si="33"/>
        <v/>
      </c>
    </row>
    <row r="2164" spans="1:1" x14ac:dyDescent="0.35">
      <c r="A2164" s="16" t="str">
        <f t="shared" si="33"/>
        <v/>
      </c>
    </row>
    <row r="2165" spans="1:1" x14ac:dyDescent="0.35">
      <c r="A2165" s="16" t="str">
        <f t="shared" si="33"/>
        <v/>
      </c>
    </row>
    <row r="2166" spans="1:1" x14ac:dyDescent="0.35">
      <c r="A2166" s="16" t="str">
        <f t="shared" si="33"/>
        <v/>
      </c>
    </row>
    <row r="2167" spans="1:1" x14ac:dyDescent="0.35">
      <c r="A2167" s="16" t="str">
        <f t="shared" si="33"/>
        <v/>
      </c>
    </row>
    <row r="2168" spans="1:1" x14ac:dyDescent="0.35">
      <c r="A2168" s="16" t="str">
        <f t="shared" si="33"/>
        <v/>
      </c>
    </row>
    <row r="2169" spans="1:1" x14ac:dyDescent="0.35">
      <c r="A2169" s="16" t="str">
        <f t="shared" si="33"/>
        <v/>
      </c>
    </row>
    <row r="2170" spans="1:1" x14ac:dyDescent="0.35">
      <c r="A2170" s="16" t="str">
        <f t="shared" si="33"/>
        <v/>
      </c>
    </row>
    <row r="2171" spans="1:1" x14ac:dyDescent="0.35">
      <c r="A2171" s="16" t="str">
        <f t="shared" si="33"/>
        <v/>
      </c>
    </row>
    <row r="2172" spans="1:1" x14ac:dyDescent="0.35">
      <c r="A2172" s="16" t="str">
        <f t="shared" si="33"/>
        <v/>
      </c>
    </row>
    <row r="2173" spans="1:1" x14ac:dyDescent="0.35">
      <c r="A2173" s="16" t="str">
        <f t="shared" si="33"/>
        <v/>
      </c>
    </row>
    <row r="2174" spans="1:1" x14ac:dyDescent="0.35">
      <c r="A2174" s="16" t="str">
        <f t="shared" si="33"/>
        <v/>
      </c>
    </row>
    <row r="2175" spans="1:1" x14ac:dyDescent="0.35">
      <c r="A2175" s="16" t="str">
        <f t="shared" si="33"/>
        <v/>
      </c>
    </row>
    <row r="2176" spans="1:1" x14ac:dyDescent="0.35">
      <c r="A2176" s="16" t="str">
        <f t="shared" si="33"/>
        <v/>
      </c>
    </row>
    <row r="2177" spans="1:1" x14ac:dyDescent="0.35">
      <c r="A2177" s="16" t="str">
        <f t="shared" si="33"/>
        <v/>
      </c>
    </row>
    <row r="2178" spans="1:1" x14ac:dyDescent="0.35">
      <c r="A2178" s="16" t="str">
        <f t="shared" si="33"/>
        <v/>
      </c>
    </row>
    <row r="2179" spans="1:1" x14ac:dyDescent="0.35">
      <c r="A2179" s="16" t="str">
        <f t="shared" si="33"/>
        <v/>
      </c>
    </row>
    <row r="2180" spans="1:1" x14ac:dyDescent="0.35">
      <c r="A2180" s="16" t="str">
        <f t="shared" si="33"/>
        <v/>
      </c>
    </row>
    <row r="2181" spans="1:1" x14ac:dyDescent="0.35">
      <c r="A2181" s="16" t="str">
        <f t="shared" si="33"/>
        <v/>
      </c>
    </row>
    <row r="2182" spans="1:1" x14ac:dyDescent="0.35">
      <c r="A2182" s="16" t="str">
        <f t="shared" si="33"/>
        <v/>
      </c>
    </row>
    <row r="2183" spans="1:1" x14ac:dyDescent="0.35">
      <c r="A2183" s="16" t="str">
        <f t="shared" si="33"/>
        <v/>
      </c>
    </row>
    <row r="2184" spans="1:1" x14ac:dyDescent="0.35">
      <c r="A2184" s="16" t="str">
        <f t="shared" si="33"/>
        <v/>
      </c>
    </row>
    <row r="2185" spans="1:1" x14ac:dyDescent="0.35">
      <c r="A2185" s="16" t="str">
        <f t="shared" si="33"/>
        <v/>
      </c>
    </row>
    <row r="2186" spans="1:1" x14ac:dyDescent="0.35">
      <c r="A2186" s="16" t="str">
        <f t="shared" si="33"/>
        <v/>
      </c>
    </row>
    <row r="2187" spans="1:1" x14ac:dyDescent="0.35">
      <c r="A2187" s="16" t="str">
        <f t="shared" si="33"/>
        <v/>
      </c>
    </row>
    <row r="2188" spans="1:1" x14ac:dyDescent="0.35">
      <c r="A2188" s="16" t="str">
        <f t="shared" ref="A2188:A2251" si="34">B2188&amp;C2188&amp;D2188</f>
        <v/>
      </c>
    </row>
    <row r="2189" spans="1:1" x14ac:dyDescent="0.35">
      <c r="A2189" s="16" t="str">
        <f t="shared" si="34"/>
        <v/>
      </c>
    </row>
    <row r="2190" spans="1:1" x14ac:dyDescent="0.35">
      <c r="A2190" s="16" t="str">
        <f t="shared" si="34"/>
        <v/>
      </c>
    </row>
    <row r="2191" spans="1:1" x14ac:dyDescent="0.35">
      <c r="A2191" s="16" t="str">
        <f t="shared" si="34"/>
        <v/>
      </c>
    </row>
    <row r="2192" spans="1:1" x14ac:dyDescent="0.35">
      <c r="A2192" s="16" t="str">
        <f t="shared" si="34"/>
        <v/>
      </c>
    </row>
    <row r="2193" spans="1:1" x14ac:dyDescent="0.35">
      <c r="A2193" s="16" t="str">
        <f t="shared" si="34"/>
        <v/>
      </c>
    </row>
    <row r="2194" spans="1:1" x14ac:dyDescent="0.35">
      <c r="A2194" s="16" t="str">
        <f t="shared" si="34"/>
        <v/>
      </c>
    </row>
    <row r="2195" spans="1:1" x14ac:dyDescent="0.35">
      <c r="A2195" s="16" t="str">
        <f t="shared" si="34"/>
        <v/>
      </c>
    </row>
    <row r="2196" spans="1:1" x14ac:dyDescent="0.35">
      <c r="A2196" s="16" t="str">
        <f t="shared" si="34"/>
        <v/>
      </c>
    </row>
    <row r="2197" spans="1:1" x14ac:dyDescent="0.35">
      <c r="A2197" s="16" t="str">
        <f t="shared" si="34"/>
        <v/>
      </c>
    </row>
    <row r="2198" spans="1:1" x14ac:dyDescent="0.35">
      <c r="A2198" s="16" t="str">
        <f t="shared" si="34"/>
        <v/>
      </c>
    </row>
    <row r="2199" spans="1:1" x14ac:dyDescent="0.35">
      <c r="A2199" s="16" t="str">
        <f t="shared" si="34"/>
        <v/>
      </c>
    </row>
    <row r="2200" spans="1:1" x14ac:dyDescent="0.35">
      <c r="A2200" s="16" t="str">
        <f t="shared" si="34"/>
        <v/>
      </c>
    </row>
    <row r="2201" spans="1:1" x14ac:dyDescent="0.35">
      <c r="A2201" s="16" t="str">
        <f t="shared" si="34"/>
        <v/>
      </c>
    </row>
    <row r="2202" spans="1:1" x14ac:dyDescent="0.35">
      <c r="A2202" s="16" t="str">
        <f t="shared" si="34"/>
        <v/>
      </c>
    </row>
    <row r="2203" spans="1:1" x14ac:dyDescent="0.35">
      <c r="A2203" s="16" t="str">
        <f t="shared" si="34"/>
        <v/>
      </c>
    </row>
    <row r="2204" spans="1:1" x14ac:dyDescent="0.35">
      <c r="A2204" s="16" t="str">
        <f t="shared" si="34"/>
        <v/>
      </c>
    </row>
    <row r="2205" spans="1:1" x14ac:dyDescent="0.35">
      <c r="A2205" s="16" t="str">
        <f t="shared" si="34"/>
        <v/>
      </c>
    </row>
    <row r="2206" spans="1:1" x14ac:dyDescent="0.35">
      <c r="A2206" s="16" t="str">
        <f t="shared" si="34"/>
        <v/>
      </c>
    </row>
    <row r="2207" spans="1:1" x14ac:dyDescent="0.35">
      <c r="A2207" s="16" t="str">
        <f t="shared" si="34"/>
        <v/>
      </c>
    </row>
    <row r="2208" spans="1:1" x14ac:dyDescent="0.35">
      <c r="A2208" s="16" t="str">
        <f t="shared" si="34"/>
        <v/>
      </c>
    </row>
    <row r="2209" spans="1:1" x14ac:dyDescent="0.35">
      <c r="A2209" s="16" t="str">
        <f t="shared" si="34"/>
        <v/>
      </c>
    </row>
    <row r="2210" spans="1:1" x14ac:dyDescent="0.35">
      <c r="A2210" s="16" t="str">
        <f t="shared" si="34"/>
        <v/>
      </c>
    </row>
    <row r="2211" spans="1:1" x14ac:dyDescent="0.35">
      <c r="A2211" s="16" t="str">
        <f t="shared" si="34"/>
        <v/>
      </c>
    </row>
    <row r="2212" spans="1:1" x14ac:dyDescent="0.35">
      <c r="A2212" s="16" t="str">
        <f t="shared" si="34"/>
        <v/>
      </c>
    </row>
    <row r="2213" spans="1:1" x14ac:dyDescent="0.35">
      <c r="A2213" s="16" t="str">
        <f t="shared" si="34"/>
        <v/>
      </c>
    </row>
    <row r="2214" spans="1:1" x14ac:dyDescent="0.35">
      <c r="A2214" s="16" t="str">
        <f t="shared" si="34"/>
        <v/>
      </c>
    </row>
    <row r="2215" spans="1:1" x14ac:dyDescent="0.35">
      <c r="A2215" s="16" t="str">
        <f t="shared" si="34"/>
        <v/>
      </c>
    </row>
    <row r="2216" spans="1:1" x14ac:dyDescent="0.35">
      <c r="A2216" s="16" t="str">
        <f t="shared" si="34"/>
        <v/>
      </c>
    </row>
    <row r="2217" spans="1:1" x14ac:dyDescent="0.35">
      <c r="A2217" s="16" t="str">
        <f t="shared" si="34"/>
        <v/>
      </c>
    </row>
    <row r="2218" spans="1:1" x14ac:dyDescent="0.35">
      <c r="A2218" s="16" t="str">
        <f t="shared" si="34"/>
        <v/>
      </c>
    </row>
    <row r="2219" spans="1:1" x14ac:dyDescent="0.35">
      <c r="A2219" s="16" t="str">
        <f t="shared" si="34"/>
        <v/>
      </c>
    </row>
    <row r="2220" spans="1:1" x14ac:dyDescent="0.35">
      <c r="A2220" s="16" t="str">
        <f t="shared" si="34"/>
        <v/>
      </c>
    </row>
    <row r="2221" spans="1:1" x14ac:dyDescent="0.35">
      <c r="A2221" s="16" t="str">
        <f t="shared" si="34"/>
        <v/>
      </c>
    </row>
    <row r="2222" spans="1:1" x14ac:dyDescent="0.35">
      <c r="A2222" s="16" t="str">
        <f t="shared" si="34"/>
        <v/>
      </c>
    </row>
    <row r="2223" spans="1:1" x14ac:dyDescent="0.35">
      <c r="A2223" s="16" t="str">
        <f t="shared" si="34"/>
        <v/>
      </c>
    </row>
    <row r="2224" spans="1:1" x14ac:dyDescent="0.35">
      <c r="A2224" s="16" t="str">
        <f t="shared" si="34"/>
        <v/>
      </c>
    </row>
    <row r="2225" spans="1:1" x14ac:dyDescent="0.35">
      <c r="A2225" s="16" t="str">
        <f t="shared" si="34"/>
        <v/>
      </c>
    </row>
    <row r="2226" spans="1:1" x14ac:dyDescent="0.35">
      <c r="A2226" s="16" t="str">
        <f t="shared" si="34"/>
        <v/>
      </c>
    </row>
    <row r="2227" spans="1:1" x14ac:dyDescent="0.35">
      <c r="A2227" s="16" t="str">
        <f t="shared" si="34"/>
        <v/>
      </c>
    </row>
    <row r="2228" spans="1:1" x14ac:dyDescent="0.35">
      <c r="A2228" s="16" t="str">
        <f t="shared" si="34"/>
        <v/>
      </c>
    </row>
    <row r="2229" spans="1:1" x14ac:dyDescent="0.35">
      <c r="A2229" s="16" t="str">
        <f t="shared" si="34"/>
        <v/>
      </c>
    </row>
    <row r="2230" spans="1:1" x14ac:dyDescent="0.35">
      <c r="A2230" s="16" t="str">
        <f t="shared" si="34"/>
        <v/>
      </c>
    </row>
    <row r="2231" spans="1:1" x14ac:dyDescent="0.35">
      <c r="A2231" s="16" t="str">
        <f t="shared" si="34"/>
        <v/>
      </c>
    </row>
    <row r="2232" spans="1:1" x14ac:dyDescent="0.35">
      <c r="A2232" s="16" t="str">
        <f t="shared" si="34"/>
        <v/>
      </c>
    </row>
    <row r="2233" spans="1:1" x14ac:dyDescent="0.35">
      <c r="A2233" s="16" t="str">
        <f t="shared" si="34"/>
        <v/>
      </c>
    </row>
    <row r="2234" spans="1:1" x14ac:dyDescent="0.35">
      <c r="A2234" s="16" t="str">
        <f t="shared" si="34"/>
        <v/>
      </c>
    </row>
    <row r="2235" spans="1:1" x14ac:dyDescent="0.35">
      <c r="A2235" s="16" t="str">
        <f t="shared" si="34"/>
        <v/>
      </c>
    </row>
    <row r="2236" spans="1:1" x14ac:dyDescent="0.35">
      <c r="A2236" s="16" t="str">
        <f t="shared" si="34"/>
        <v/>
      </c>
    </row>
    <row r="2237" spans="1:1" x14ac:dyDescent="0.35">
      <c r="A2237" s="16" t="str">
        <f t="shared" si="34"/>
        <v/>
      </c>
    </row>
    <row r="2238" spans="1:1" x14ac:dyDescent="0.35">
      <c r="A2238" s="16" t="str">
        <f t="shared" si="34"/>
        <v/>
      </c>
    </row>
    <row r="2239" spans="1:1" x14ac:dyDescent="0.35">
      <c r="A2239" s="16" t="str">
        <f t="shared" si="34"/>
        <v/>
      </c>
    </row>
    <row r="2240" spans="1:1" x14ac:dyDescent="0.35">
      <c r="A2240" s="16" t="str">
        <f t="shared" si="34"/>
        <v/>
      </c>
    </row>
    <row r="2241" spans="1:1" x14ac:dyDescent="0.35">
      <c r="A2241" s="16" t="str">
        <f t="shared" si="34"/>
        <v/>
      </c>
    </row>
    <row r="2242" spans="1:1" x14ac:dyDescent="0.35">
      <c r="A2242" s="16" t="str">
        <f t="shared" si="34"/>
        <v/>
      </c>
    </row>
    <row r="2243" spans="1:1" x14ac:dyDescent="0.35">
      <c r="A2243" s="16" t="str">
        <f t="shared" si="34"/>
        <v/>
      </c>
    </row>
    <row r="2244" spans="1:1" x14ac:dyDescent="0.35">
      <c r="A2244" s="16" t="str">
        <f t="shared" si="34"/>
        <v/>
      </c>
    </row>
    <row r="2245" spans="1:1" x14ac:dyDescent="0.35">
      <c r="A2245" s="16" t="str">
        <f t="shared" si="34"/>
        <v/>
      </c>
    </row>
    <row r="2246" spans="1:1" x14ac:dyDescent="0.35">
      <c r="A2246" s="16" t="str">
        <f t="shared" si="34"/>
        <v/>
      </c>
    </row>
    <row r="2247" spans="1:1" x14ac:dyDescent="0.35">
      <c r="A2247" s="16" t="str">
        <f t="shared" si="34"/>
        <v/>
      </c>
    </row>
    <row r="2248" spans="1:1" x14ac:dyDescent="0.35">
      <c r="A2248" s="16" t="str">
        <f t="shared" si="34"/>
        <v/>
      </c>
    </row>
    <row r="2249" spans="1:1" x14ac:dyDescent="0.35">
      <c r="A2249" s="16" t="str">
        <f t="shared" si="34"/>
        <v/>
      </c>
    </row>
    <row r="2250" spans="1:1" x14ac:dyDescent="0.35">
      <c r="A2250" s="16" t="str">
        <f t="shared" si="34"/>
        <v/>
      </c>
    </row>
    <row r="2251" spans="1:1" x14ac:dyDescent="0.35">
      <c r="A2251" s="16" t="str">
        <f t="shared" si="34"/>
        <v/>
      </c>
    </row>
    <row r="2252" spans="1:1" x14ac:dyDescent="0.35">
      <c r="A2252" s="16" t="str">
        <f t="shared" ref="A2252:A2315" si="35">B2252&amp;C2252&amp;D2252</f>
        <v/>
      </c>
    </row>
    <row r="2253" spans="1:1" x14ac:dyDescent="0.35">
      <c r="A2253" s="16" t="str">
        <f t="shared" si="35"/>
        <v/>
      </c>
    </row>
    <row r="2254" spans="1:1" x14ac:dyDescent="0.35">
      <c r="A2254" s="16" t="str">
        <f t="shared" si="35"/>
        <v/>
      </c>
    </row>
    <row r="2255" spans="1:1" x14ac:dyDescent="0.35">
      <c r="A2255" s="16" t="str">
        <f t="shared" si="35"/>
        <v/>
      </c>
    </row>
    <row r="2256" spans="1:1" x14ac:dyDescent="0.35">
      <c r="A2256" s="16" t="str">
        <f t="shared" si="35"/>
        <v/>
      </c>
    </row>
    <row r="2257" spans="1:1" x14ac:dyDescent="0.35">
      <c r="A2257" s="16" t="str">
        <f t="shared" si="35"/>
        <v/>
      </c>
    </row>
    <row r="2258" spans="1:1" x14ac:dyDescent="0.35">
      <c r="A2258" s="16" t="str">
        <f t="shared" si="35"/>
        <v/>
      </c>
    </row>
    <row r="2259" spans="1:1" x14ac:dyDescent="0.35">
      <c r="A2259" s="16" t="str">
        <f t="shared" si="35"/>
        <v/>
      </c>
    </row>
    <row r="2260" spans="1:1" x14ac:dyDescent="0.35">
      <c r="A2260" s="16" t="str">
        <f t="shared" si="35"/>
        <v/>
      </c>
    </row>
    <row r="2261" spans="1:1" x14ac:dyDescent="0.35">
      <c r="A2261" s="16" t="str">
        <f t="shared" si="35"/>
        <v/>
      </c>
    </row>
    <row r="2262" spans="1:1" x14ac:dyDescent="0.35">
      <c r="A2262" s="16" t="str">
        <f t="shared" si="35"/>
        <v/>
      </c>
    </row>
    <row r="2263" spans="1:1" x14ac:dyDescent="0.35">
      <c r="A2263" s="16" t="str">
        <f t="shared" si="35"/>
        <v/>
      </c>
    </row>
    <row r="2264" spans="1:1" x14ac:dyDescent="0.35">
      <c r="A2264" s="16" t="str">
        <f t="shared" si="35"/>
        <v/>
      </c>
    </row>
    <row r="2265" spans="1:1" x14ac:dyDescent="0.35">
      <c r="A2265" s="16" t="str">
        <f t="shared" si="35"/>
        <v/>
      </c>
    </row>
    <row r="2266" spans="1:1" x14ac:dyDescent="0.35">
      <c r="A2266" s="16" t="str">
        <f t="shared" si="35"/>
        <v/>
      </c>
    </row>
    <row r="2267" spans="1:1" x14ac:dyDescent="0.35">
      <c r="A2267" s="16" t="str">
        <f t="shared" si="35"/>
        <v/>
      </c>
    </row>
    <row r="2268" spans="1:1" x14ac:dyDescent="0.35">
      <c r="A2268" s="16" t="str">
        <f t="shared" si="35"/>
        <v/>
      </c>
    </row>
    <row r="2269" spans="1:1" x14ac:dyDescent="0.35">
      <c r="A2269" s="16" t="str">
        <f t="shared" si="35"/>
        <v/>
      </c>
    </row>
    <row r="2270" spans="1:1" x14ac:dyDescent="0.35">
      <c r="A2270" s="16" t="str">
        <f t="shared" si="35"/>
        <v/>
      </c>
    </row>
    <row r="2271" spans="1:1" x14ac:dyDescent="0.35">
      <c r="A2271" s="16" t="str">
        <f t="shared" si="35"/>
        <v/>
      </c>
    </row>
    <row r="2272" spans="1:1" x14ac:dyDescent="0.35">
      <c r="A2272" s="16" t="str">
        <f t="shared" si="35"/>
        <v/>
      </c>
    </row>
    <row r="2273" spans="1:1" x14ac:dyDescent="0.35">
      <c r="A2273" s="16" t="str">
        <f t="shared" si="35"/>
        <v/>
      </c>
    </row>
    <row r="2274" spans="1:1" x14ac:dyDescent="0.35">
      <c r="A2274" s="16" t="str">
        <f t="shared" si="35"/>
        <v/>
      </c>
    </row>
    <row r="2275" spans="1:1" x14ac:dyDescent="0.35">
      <c r="A2275" s="16" t="str">
        <f t="shared" si="35"/>
        <v/>
      </c>
    </row>
    <row r="2276" spans="1:1" x14ac:dyDescent="0.35">
      <c r="A2276" s="16" t="str">
        <f t="shared" si="35"/>
        <v/>
      </c>
    </row>
    <row r="2277" spans="1:1" x14ac:dyDescent="0.35">
      <c r="A2277" s="16" t="str">
        <f t="shared" si="35"/>
        <v/>
      </c>
    </row>
    <row r="2278" spans="1:1" x14ac:dyDescent="0.35">
      <c r="A2278" s="16" t="str">
        <f t="shared" si="35"/>
        <v/>
      </c>
    </row>
    <row r="2279" spans="1:1" x14ac:dyDescent="0.35">
      <c r="A2279" s="16" t="str">
        <f t="shared" si="35"/>
        <v/>
      </c>
    </row>
    <row r="2280" spans="1:1" x14ac:dyDescent="0.35">
      <c r="A2280" s="16" t="str">
        <f t="shared" si="35"/>
        <v/>
      </c>
    </row>
    <row r="2281" spans="1:1" x14ac:dyDescent="0.35">
      <c r="A2281" s="16" t="str">
        <f t="shared" si="35"/>
        <v/>
      </c>
    </row>
    <row r="2282" spans="1:1" x14ac:dyDescent="0.35">
      <c r="A2282" s="16" t="str">
        <f t="shared" si="35"/>
        <v/>
      </c>
    </row>
    <row r="2283" spans="1:1" x14ac:dyDescent="0.35">
      <c r="A2283" s="16" t="str">
        <f t="shared" si="35"/>
        <v/>
      </c>
    </row>
    <row r="2284" spans="1:1" x14ac:dyDescent="0.35">
      <c r="A2284" s="16" t="str">
        <f t="shared" si="35"/>
        <v/>
      </c>
    </row>
    <row r="2285" spans="1:1" x14ac:dyDescent="0.35">
      <c r="A2285" s="16" t="str">
        <f t="shared" si="35"/>
        <v/>
      </c>
    </row>
    <row r="2286" spans="1:1" x14ac:dyDescent="0.35">
      <c r="A2286" s="16" t="str">
        <f t="shared" si="35"/>
        <v/>
      </c>
    </row>
    <row r="2287" spans="1:1" x14ac:dyDescent="0.35">
      <c r="A2287" s="16" t="str">
        <f t="shared" si="35"/>
        <v/>
      </c>
    </row>
    <row r="2288" spans="1:1" x14ac:dyDescent="0.35">
      <c r="A2288" s="16" t="str">
        <f t="shared" si="35"/>
        <v/>
      </c>
    </row>
    <row r="2289" spans="1:1" x14ac:dyDescent="0.35">
      <c r="A2289" s="16" t="str">
        <f t="shared" si="35"/>
        <v/>
      </c>
    </row>
    <row r="2290" spans="1:1" x14ac:dyDescent="0.35">
      <c r="A2290" s="16" t="str">
        <f t="shared" si="35"/>
        <v/>
      </c>
    </row>
    <row r="2291" spans="1:1" x14ac:dyDescent="0.35">
      <c r="A2291" s="16" t="str">
        <f t="shared" si="35"/>
        <v/>
      </c>
    </row>
    <row r="2292" spans="1:1" x14ac:dyDescent="0.35">
      <c r="A2292" s="16" t="str">
        <f t="shared" si="35"/>
        <v/>
      </c>
    </row>
    <row r="2293" spans="1:1" x14ac:dyDescent="0.35">
      <c r="A2293" s="16" t="str">
        <f t="shared" si="35"/>
        <v/>
      </c>
    </row>
    <row r="2294" spans="1:1" x14ac:dyDescent="0.35">
      <c r="A2294" s="16" t="str">
        <f t="shared" si="35"/>
        <v/>
      </c>
    </row>
    <row r="2295" spans="1:1" x14ac:dyDescent="0.35">
      <c r="A2295" s="16" t="str">
        <f t="shared" si="35"/>
        <v/>
      </c>
    </row>
    <row r="2296" spans="1:1" x14ac:dyDescent="0.35">
      <c r="A2296" s="16" t="str">
        <f t="shared" si="35"/>
        <v/>
      </c>
    </row>
    <row r="2297" spans="1:1" x14ac:dyDescent="0.35">
      <c r="A2297" s="16" t="str">
        <f t="shared" si="35"/>
        <v/>
      </c>
    </row>
    <row r="2298" spans="1:1" x14ac:dyDescent="0.35">
      <c r="A2298" s="16" t="str">
        <f t="shared" si="35"/>
        <v/>
      </c>
    </row>
    <row r="2299" spans="1:1" x14ac:dyDescent="0.35">
      <c r="A2299" s="16" t="str">
        <f t="shared" si="35"/>
        <v/>
      </c>
    </row>
    <row r="2300" spans="1:1" x14ac:dyDescent="0.35">
      <c r="A2300" s="16" t="str">
        <f t="shared" si="35"/>
        <v/>
      </c>
    </row>
    <row r="2301" spans="1:1" x14ac:dyDescent="0.35">
      <c r="A2301" s="16" t="str">
        <f t="shared" si="35"/>
        <v/>
      </c>
    </row>
    <row r="2302" spans="1:1" x14ac:dyDescent="0.35">
      <c r="A2302" s="16" t="str">
        <f t="shared" si="35"/>
        <v/>
      </c>
    </row>
    <row r="2303" spans="1:1" x14ac:dyDescent="0.35">
      <c r="A2303" s="16" t="str">
        <f t="shared" si="35"/>
        <v/>
      </c>
    </row>
    <row r="2304" spans="1:1" x14ac:dyDescent="0.35">
      <c r="A2304" s="16" t="str">
        <f t="shared" si="35"/>
        <v/>
      </c>
    </row>
    <row r="2305" spans="1:1" x14ac:dyDescent="0.35">
      <c r="A2305" s="16" t="str">
        <f t="shared" si="35"/>
        <v/>
      </c>
    </row>
    <row r="2306" spans="1:1" x14ac:dyDescent="0.35">
      <c r="A2306" s="16" t="str">
        <f t="shared" si="35"/>
        <v/>
      </c>
    </row>
    <row r="2307" spans="1:1" x14ac:dyDescent="0.35">
      <c r="A2307" s="16" t="str">
        <f t="shared" si="35"/>
        <v/>
      </c>
    </row>
    <row r="2308" spans="1:1" x14ac:dyDescent="0.35">
      <c r="A2308" s="16" t="str">
        <f t="shared" si="35"/>
        <v/>
      </c>
    </row>
    <row r="2309" spans="1:1" x14ac:dyDescent="0.35">
      <c r="A2309" s="16" t="str">
        <f t="shared" si="35"/>
        <v/>
      </c>
    </row>
    <row r="2310" spans="1:1" x14ac:dyDescent="0.35">
      <c r="A2310" s="16" t="str">
        <f t="shared" si="35"/>
        <v/>
      </c>
    </row>
    <row r="2311" spans="1:1" x14ac:dyDescent="0.35">
      <c r="A2311" s="16" t="str">
        <f t="shared" si="35"/>
        <v/>
      </c>
    </row>
    <row r="2312" spans="1:1" x14ac:dyDescent="0.35">
      <c r="A2312" s="16" t="str">
        <f t="shared" si="35"/>
        <v/>
      </c>
    </row>
    <row r="2313" spans="1:1" x14ac:dyDescent="0.35">
      <c r="A2313" s="16" t="str">
        <f t="shared" si="35"/>
        <v/>
      </c>
    </row>
    <row r="2314" spans="1:1" x14ac:dyDescent="0.35">
      <c r="A2314" s="16" t="str">
        <f t="shared" si="35"/>
        <v/>
      </c>
    </row>
    <row r="2315" spans="1:1" x14ac:dyDescent="0.35">
      <c r="A2315" s="16" t="str">
        <f t="shared" si="35"/>
        <v/>
      </c>
    </row>
    <row r="2316" spans="1:1" x14ac:dyDescent="0.35">
      <c r="A2316" s="16" t="str">
        <f t="shared" ref="A2316:A2379" si="36">B2316&amp;C2316&amp;D2316</f>
        <v/>
      </c>
    </row>
    <row r="2317" spans="1:1" x14ac:dyDescent="0.35">
      <c r="A2317" s="16" t="str">
        <f t="shared" si="36"/>
        <v/>
      </c>
    </row>
    <row r="2318" spans="1:1" x14ac:dyDescent="0.35">
      <c r="A2318" s="16" t="str">
        <f t="shared" si="36"/>
        <v/>
      </c>
    </row>
    <row r="2319" spans="1:1" x14ac:dyDescent="0.35">
      <c r="A2319" s="16" t="str">
        <f t="shared" si="36"/>
        <v/>
      </c>
    </row>
    <row r="2320" spans="1:1" x14ac:dyDescent="0.35">
      <c r="A2320" s="16" t="str">
        <f t="shared" si="36"/>
        <v/>
      </c>
    </row>
    <row r="2321" spans="1:1" x14ac:dyDescent="0.35">
      <c r="A2321" s="16" t="str">
        <f t="shared" si="36"/>
        <v/>
      </c>
    </row>
    <row r="2322" spans="1:1" x14ac:dyDescent="0.35">
      <c r="A2322" s="16" t="str">
        <f t="shared" si="36"/>
        <v/>
      </c>
    </row>
    <row r="2323" spans="1:1" x14ac:dyDescent="0.35">
      <c r="A2323" s="16" t="str">
        <f t="shared" si="36"/>
        <v/>
      </c>
    </row>
    <row r="2324" spans="1:1" x14ac:dyDescent="0.35">
      <c r="A2324" s="16" t="str">
        <f t="shared" si="36"/>
        <v/>
      </c>
    </row>
    <row r="2325" spans="1:1" x14ac:dyDescent="0.35">
      <c r="A2325" s="16" t="str">
        <f t="shared" si="36"/>
        <v/>
      </c>
    </row>
    <row r="2326" spans="1:1" x14ac:dyDescent="0.35">
      <c r="A2326" s="16" t="str">
        <f t="shared" si="36"/>
        <v/>
      </c>
    </row>
    <row r="2327" spans="1:1" x14ac:dyDescent="0.35">
      <c r="A2327" s="16" t="str">
        <f t="shared" si="36"/>
        <v/>
      </c>
    </row>
    <row r="2328" spans="1:1" x14ac:dyDescent="0.35">
      <c r="A2328" s="16" t="str">
        <f t="shared" si="36"/>
        <v/>
      </c>
    </row>
    <row r="2329" spans="1:1" x14ac:dyDescent="0.35">
      <c r="A2329" s="16" t="str">
        <f t="shared" si="36"/>
        <v/>
      </c>
    </row>
    <row r="2330" spans="1:1" x14ac:dyDescent="0.35">
      <c r="A2330" s="16" t="str">
        <f t="shared" si="36"/>
        <v/>
      </c>
    </row>
    <row r="2331" spans="1:1" x14ac:dyDescent="0.35">
      <c r="A2331" s="16" t="str">
        <f t="shared" si="36"/>
        <v/>
      </c>
    </row>
    <row r="2332" spans="1:1" x14ac:dyDescent="0.35">
      <c r="A2332" s="16" t="str">
        <f t="shared" si="36"/>
        <v/>
      </c>
    </row>
    <row r="2333" spans="1:1" x14ac:dyDescent="0.35">
      <c r="A2333" s="16" t="str">
        <f t="shared" si="36"/>
        <v/>
      </c>
    </row>
    <row r="2334" spans="1:1" x14ac:dyDescent="0.35">
      <c r="A2334" s="16" t="str">
        <f t="shared" si="36"/>
        <v/>
      </c>
    </row>
    <row r="2335" spans="1:1" x14ac:dyDescent="0.35">
      <c r="A2335" s="16" t="str">
        <f t="shared" si="36"/>
        <v/>
      </c>
    </row>
    <row r="2336" spans="1:1" x14ac:dyDescent="0.35">
      <c r="A2336" s="16" t="str">
        <f t="shared" si="36"/>
        <v/>
      </c>
    </row>
    <row r="2337" spans="1:1" x14ac:dyDescent="0.35">
      <c r="A2337" s="16" t="str">
        <f t="shared" si="36"/>
        <v/>
      </c>
    </row>
    <row r="2338" spans="1:1" x14ac:dyDescent="0.35">
      <c r="A2338" s="16" t="str">
        <f t="shared" si="36"/>
        <v/>
      </c>
    </row>
    <row r="2339" spans="1:1" x14ac:dyDescent="0.35">
      <c r="A2339" s="16" t="str">
        <f t="shared" si="36"/>
        <v/>
      </c>
    </row>
    <row r="2340" spans="1:1" x14ac:dyDescent="0.35">
      <c r="A2340" s="16" t="str">
        <f t="shared" si="36"/>
        <v/>
      </c>
    </row>
    <row r="2341" spans="1:1" x14ac:dyDescent="0.35">
      <c r="A2341" s="16" t="str">
        <f t="shared" si="36"/>
        <v/>
      </c>
    </row>
    <row r="2342" spans="1:1" x14ac:dyDescent="0.35">
      <c r="A2342" s="16" t="str">
        <f t="shared" si="36"/>
        <v/>
      </c>
    </row>
    <row r="2343" spans="1:1" x14ac:dyDescent="0.35">
      <c r="A2343" s="16" t="str">
        <f t="shared" si="36"/>
        <v/>
      </c>
    </row>
    <row r="2344" spans="1:1" x14ac:dyDescent="0.35">
      <c r="A2344" s="16" t="str">
        <f t="shared" si="36"/>
        <v/>
      </c>
    </row>
    <row r="2345" spans="1:1" x14ac:dyDescent="0.35">
      <c r="A2345" s="16" t="str">
        <f t="shared" si="36"/>
        <v/>
      </c>
    </row>
    <row r="2346" spans="1:1" x14ac:dyDescent="0.35">
      <c r="A2346" s="16" t="str">
        <f t="shared" si="36"/>
        <v/>
      </c>
    </row>
    <row r="2347" spans="1:1" x14ac:dyDescent="0.35">
      <c r="A2347" s="16" t="str">
        <f t="shared" si="36"/>
        <v/>
      </c>
    </row>
    <row r="2348" spans="1:1" x14ac:dyDescent="0.35">
      <c r="A2348" s="16" t="str">
        <f t="shared" si="36"/>
        <v/>
      </c>
    </row>
    <row r="2349" spans="1:1" x14ac:dyDescent="0.35">
      <c r="A2349" s="16" t="str">
        <f t="shared" si="36"/>
        <v/>
      </c>
    </row>
    <row r="2350" spans="1:1" x14ac:dyDescent="0.35">
      <c r="A2350" s="16" t="str">
        <f t="shared" si="36"/>
        <v/>
      </c>
    </row>
    <row r="2351" spans="1:1" x14ac:dyDescent="0.35">
      <c r="A2351" s="16" t="str">
        <f t="shared" si="36"/>
        <v/>
      </c>
    </row>
    <row r="2352" spans="1:1" x14ac:dyDescent="0.35">
      <c r="A2352" s="16" t="str">
        <f t="shared" si="36"/>
        <v/>
      </c>
    </row>
    <row r="2353" spans="1:1" x14ac:dyDescent="0.35">
      <c r="A2353" s="16" t="str">
        <f t="shared" si="36"/>
        <v/>
      </c>
    </row>
    <row r="2354" spans="1:1" x14ac:dyDescent="0.35">
      <c r="A2354" s="16" t="str">
        <f t="shared" si="36"/>
        <v/>
      </c>
    </row>
    <row r="2355" spans="1:1" x14ac:dyDescent="0.35">
      <c r="A2355" s="16" t="str">
        <f t="shared" si="36"/>
        <v/>
      </c>
    </row>
    <row r="2356" spans="1:1" x14ac:dyDescent="0.35">
      <c r="A2356" s="16" t="str">
        <f t="shared" si="36"/>
        <v/>
      </c>
    </row>
    <row r="2357" spans="1:1" x14ac:dyDescent="0.35">
      <c r="A2357" s="16" t="str">
        <f t="shared" si="36"/>
        <v/>
      </c>
    </row>
    <row r="2358" spans="1:1" x14ac:dyDescent="0.35">
      <c r="A2358" s="16" t="str">
        <f t="shared" si="36"/>
        <v/>
      </c>
    </row>
    <row r="2359" spans="1:1" x14ac:dyDescent="0.35">
      <c r="A2359" s="16" t="str">
        <f t="shared" si="36"/>
        <v/>
      </c>
    </row>
    <row r="2360" spans="1:1" x14ac:dyDescent="0.35">
      <c r="A2360" s="16" t="str">
        <f t="shared" si="36"/>
        <v/>
      </c>
    </row>
    <row r="2361" spans="1:1" x14ac:dyDescent="0.35">
      <c r="A2361" s="16" t="str">
        <f t="shared" si="36"/>
        <v/>
      </c>
    </row>
    <row r="2362" spans="1:1" x14ac:dyDescent="0.35">
      <c r="A2362" s="16" t="str">
        <f t="shared" si="36"/>
        <v/>
      </c>
    </row>
    <row r="2363" spans="1:1" x14ac:dyDescent="0.35">
      <c r="A2363" s="16" t="str">
        <f t="shared" si="36"/>
        <v/>
      </c>
    </row>
    <row r="2364" spans="1:1" x14ac:dyDescent="0.35">
      <c r="A2364" s="16" t="str">
        <f t="shared" si="36"/>
        <v/>
      </c>
    </row>
    <row r="2365" spans="1:1" x14ac:dyDescent="0.35">
      <c r="A2365" s="16" t="str">
        <f t="shared" si="36"/>
        <v/>
      </c>
    </row>
    <row r="2366" spans="1:1" x14ac:dyDescent="0.35">
      <c r="A2366" s="16" t="str">
        <f t="shared" si="36"/>
        <v/>
      </c>
    </row>
    <row r="2367" spans="1:1" x14ac:dyDescent="0.35">
      <c r="A2367" s="16" t="str">
        <f t="shared" si="36"/>
        <v/>
      </c>
    </row>
    <row r="2368" spans="1:1" x14ac:dyDescent="0.35">
      <c r="A2368" s="16" t="str">
        <f t="shared" si="36"/>
        <v/>
      </c>
    </row>
    <row r="2369" spans="1:1" x14ac:dyDescent="0.35">
      <c r="A2369" s="16" t="str">
        <f t="shared" si="36"/>
        <v/>
      </c>
    </row>
    <row r="2370" spans="1:1" x14ac:dyDescent="0.35">
      <c r="A2370" s="16" t="str">
        <f t="shared" si="36"/>
        <v/>
      </c>
    </row>
    <row r="2371" spans="1:1" x14ac:dyDescent="0.35">
      <c r="A2371" s="16" t="str">
        <f t="shared" si="36"/>
        <v/>
      </c>
    </row>
    <row r="2372" spans="1:1" x14ac:dyDescent="0.35">
      <c r="A2372" s="16" t="str">
        <f t="shared" si="36"/>
        <v/>
      </c>
    </row>
    <row r="2373" spans="1:1" x14ac:dyDescent="0.35">
      <c r="A2373" s="16" t="str">
        <f t="shared" si="36"/>
        <v/>
      </c>
    </row>
    <row r="2374" spans="1:1" x14ac:dyDescent="0.35">
      <c r="A2374" s="16" t="str">
        <f t="shared" si="36"/>
        <v/>
      </c>
    </row>
    <row r="2375" spans="1:1" x14ac:dyDescent="0.35">
      <c r="A2375" s="16" t="str">
        <f t="shared" si="36"/>
        <v/>
      </c>
    </row>
    <row r="2376" spans="1:1" x14ac:dyDescent="0.35">
      <c r="A2376" s="16" t="str">
        <f t="shared" si="36"/>
        <v/>
      </c>
    </row>
    <row r="2377" spans="1:1" x14ac:dyDescent="0.35">
      <c r="A2377" s="16" t="str">
        <f t="shared" si="36"/>
        <v/>
      </c>
    </row>
    <row r="2378" spans="1:1" x14ac:dyDescent="0.35">
      <c r="A2378" s="16" t="str">
        <f t="shared" si="36"/>
        <v/>
      </c>
    </row>
    <row r="2379" spans="1:1" x14ac:dyDescent="0.35">
      <c r="A2379" s="16" t="str">
        <f t="shared" si="36"/>
        <v/>
      </c>
    </row>
    <row r="2380" spans="1:1" x14ac:dyDescent="0.35">
      <c r="A2380" s="16" t="str">
        <f t="shared" ref="A2380:A2443" si="37">B2380&amp;C2380&amp;D2380</f>
        <v/>
      </c>
    </row>
    <row r="2381" spans="1:1" x14ac:dyDescent="0.35">
      <c r="A2381" s="16" t="str">
        <f t="shared" si="37"/>
        <v/>
      </c>
    </row>
    <row r="2382" spans="1:1" x14ac:dyDescent="0.35">
      <c r="A2382" s="16" t="str">
        <f t="shared" si="37"/>
        <v/>
      </c>
    </row>
    <row r="2383" spans="1:1" x14ac:dyDescent="0.35">
      <c r="A2383" s="16" t="str">
        <f t="shared" si="37"/>
        <v/>
      </c>
    </row>
    <row r="2384" spans="1:1" x14ac:dyDescent="0.35">
      <c r="A2384" s="16" t="str">
        <f t="shared" si="37"/>
        <v/>
      </c>
    </row>
    <row r="2385" spans="1:1" x14ac:dyDescent="0.35">
      <c r="A2385" s="16" t="str">
        <f t="shared" si="37"/>
        <v/>
      </c>
    </row>
    <row r="2386" spans="1:1" x14ac:dyDescent="0.35">
      <c r="A2386" s="16" t="str">
        <f t="shared" si="37"/>
        <v/>
      </c>
    </row>
    <row r="2387" spans="1:1" x14ac:dyDescent="0.35">
      <c r="A2387" s="16" t="str">
        <f t="shared" si="37"/>
        <v/>
      </c>
    </row>
    <row r="2388" spans="1:1" x14ac:dyDescent="0.35">
      <c r="A2388" s="16" t="str">
        <f t="shared" si="37"/>
        <v/>
      </c>
    </row>
    <row r="2389" spans="1:1" x14ac:dyDescent="0.35">
      <c r="A2389" s="16" t="str">
        <f t="shared" si="37"/>
        <v/>
      </c>
    </row>
    <row r="2390" spans="1:1" x14ac:dyDescent="0.35">
      <c r="A2390" s="16" t="str">
        <f t="shared" si="37"/>
        <v/>
      </c>
    </row>
    <row r="2391" spans="1:1" x14ac:dyDescent="0.35">
      <c r="A2391" s="16" t="str">
        <f t="shared" si="37"/>
        <v/>
      </c>
    </row>
    <row r="2392" spans="1:1" x14ac:dyDescent="0.35">
      <c r="A2392" s="16" t="str">
        <f t="shared" si="37"/>
        <v/>
      </c>
    </row>
    <row r="2393" spans="1:1" x14ac:dyDescent="0.35">
      <c r="A2393" s="16" t="str">
        <f t="shared" si="37"/>
        <v/>
      </c>
    </row>
    <row r="2394" spans="1:1" x14ac:dyDescent="0.35">
      <c r="A2394" s="16" t="str">
        <f t="shared" si="37"/>
        <v/>
      </c>
    </row>
    <row r="2395" spans="1:1" x14ac:dyDescent="0.35">
      <c r="A2395" s="16" t="str">
        <f t="shared" si="37"/>
        <v/>
      </c>
    </row>
    <row r="2396" spans="1:1" x14ac:dyDescent="0.35">
      <c r="A2396" s="16" t="str">
        <f t="shared" si="37"/>
        <v/>
      </c>
    </row>
    <row r="2397" spans="1:1" x14ac:dyDescent="0.35">
      <c r="A2397" s="16" t="str">
        <f t="shared" si="37"/>
        <v/>
      </c>
    </row>
    <row r="2398" spans="1:1" x14ac:dyDescent="0.35">
      <c r="A2398" s="16" t="str">
        <f t="shared" si="37"/>
        <v/>
      </c>
    </row>
    <row r="2399" spans="1:1" x14ac:dyDescent="0.35">
      <c r="A2399" s="16" t="str">
        <f t="shared" si="37"/>
        <v/>
      </c>
    </row>
    <row r="2400" spans="1:1" x14ac:dyDescent="0.35">
      <c r="A2400" s="16" t="str">
        <f t="shared" si="37"/>
        <v/>
      </c>
    </row>
    <row r="2401" spans="1:1" x14ac:dyDescent="0.35">
      <c r="A2401" s="16" t="str">
        <f t="shared" si="37"/>
        <v/>
      </c>
    </row>
    <row r="2402" spans="1:1" x14ac:dyDescent="0.35">
      <c r="A2402" s="16" t="str">
        <f t="shared" si="37"/>
        <v/>
      </c>
    </row>
    <row r="2403" spans="1:1" x14ac:dyDescent="0.35">
      <c r="A2403" s="16" t="str">
        <f t="shared" si="37"/>
        <v/>
      </c>
    </row>
    <row r="2404" spans="1:1" x14ac:dyDescent="0.35">
      <c r="A2404" s="16" t="str">
        <f t="shared" si="37"/>
        <v/>
      </c>
    </row>
    <row r="2405" spans="1:1" x14ac:dyDescent="0.35">
      <c r="A2405" s="16" t="str">
        <f t="shared" si="37"/>
        <v/>
      </c>
    </row>
    <row r="2406" spans="1:1" x14ac:dyDescent="0.35">
      <c r="A2406" s="16" t="str">
        <f t="shared" si="37"/>
        <v/>
      </c>
    </row>
    <row r="2407" spans="1:1" x14ac:dyDescent="0.35">
      <c r="A2407" s="16" t="str">
        <f t="shared" si="37"/>
        <v/>
      </c>
    </row>
    <row r="2408" spans="1:1" x14ac:dyDescent="0.35">
      <c r="A2408" s="16" t="str">
        <f t="shared" si="37"/>
        <v/>
      </c>
    </row>
    <row r="2409" spans="1:1" x14ac:dyDescent="0.35">
      <c r="A2409" s="16" t="str">
        <f t="shared" si="37"/>
        <v/>
      </c>
    </row>
    <row r="2410" spans="1:1" x14ac:dyDescent="0.35">
      <c r="A2410" s="16" t="str">
        <f t="shared" si="37"/>
        <v/>
      </c>
    </row>
    <row r="2411" spans="1:1" x14ac:dyDescent="0.35">
      <c r="A2411" s="16" t="str">
        <f t="shared" si="37"/>
        <v/>
      </c>
    </row>
    <row r="2412" spans="1:1" x14ac:dyDescent="0.35">
      <c r="A2412" s="16" t="str">
        <f t="shared" si="37"/>
        <v/>
      </c>
    </row>
    <row r="2413" spans="1:1" x14ac:dyDescent="0.35">
      <c r="A2413" s="16" t="str">
        <f t="shared" si="37"/>
        <v/>
      </c>
    </row>
    <row r="2414" spans="1:1" x14ac:dyDescent="0.35">
      <c r="A2414" s="16" t="str">
        <f t="shared" si="37"/>
        <v/>
      </c>
    </row>
    <row r="2415" spans="1:1" x14ac:dyDescent="0.35">
      <c r="A2415" s="16" t="str">
        <f t="shared" si="37"/>
        <v/>
      </c>
    </row>
    <row r="2416" spans="1:1" x14ac:dyDescent="0.35">
      <c r="A2416" s="16" t="str">
        <f t="shared" si="37"/>
        <v/>
      </c>
    </row>
    <row r="2417" spans="1:1" x14ac:dyDescent="0.35">
      <c r="A2417" s="16" t="str">
        <f t="shared" si="37"/>
        <v/>
      </c>
    </row>
    <row r="2418" spans="1:1" x14ac:dyDescent="0.35">
      <c r="A2418" s="16" t="str">
        <f t="shared" si="37"/>
        <v/>
      </c>
    </row>
    <row r="2419" spans="1:1" x14ac:dyDescent="0.35">
      <c r="A2419" s="16" t="str">
        <f t="shared" si="37"/>
        <v/>
      </c>
    </row>
    <row r="2420" spans="1:1" x14ac:dyDescent="0.35">
      <c r="A2420" s="16" t="str">
        <f t="shared" si="37"/>
        <v/>
      </c>
    </row>
    <row r="2421" spans="1:1" x14ac:dyDescent="0.35">
      <c r="A2421" s="16" t="str">
        <f t="shared" si="37"/>
        <v/>
      </c>
    </row>
    <row r="2422" spans="1:1" x14ac:dyDescent="0.35">
      <c r="A2422" s="16" t="str">
        <f t="shared" si="37"/>
        <v/>
      </c>
    </row>
    <row r="2423" spans="1:1" x14ac:dyDescent="0.35">
      <c r="A2423" s="16" t="str">
        <f t="shared" si="37"/>
        <v/>
      </c>
    </row>
    <row r="2424" spans="1:1" x14ac:dyDescent="0.35">
      <c r="A2424" s="16" t="str">
        <f t="shared" si="37"/>
        <v/>
      </c>
    </row>
    <row r="2425" spans="1:1" x14ac:dyDescent="0.35">
      <c r="A2425" s="16" t="str">
        <f t="shared" si="37"/>
        <v/>
      </c>
    </row>
    <row r="2426" spans="1:1" x14ac:dyDescent="0.35">
      <c r="A2426" s="16" t="str">
        <f t="shared" si="37"/>
        <v/>
      </c>
    </row>
    <row r="2427" spans="1:1" x14ac:dyDescent="0.35">
      <c r="A2427" s="16" t="str">
        <f t="shared" si="37"/>
        <v/>
      </c>
    </row>
    <row r="2428" spans="1:1" x14ac:dyDescent="0.35">
      <c r="A2428" s="16" t="str">
        <f t="shared" si="37"/>
        <v/>
      </c>
    </row>
    <row r="2429" spans="1:1" x14ac:dyDescent="0.35">
      <c r="A2429" s="16" t="str">
        <f t="shared" si="37"/>
        <v/>
      </c>
    </row>
    <row r="2430" spans="1:1" x14ac:dyDescent="0.35">
      <c r="A2430" s="16" t="str">
        <f t="shared" si="37"/>
        <v/>
      </c>
    </row>
    <row r="2431" spans="1:1" x14ac:dyDescent="0.35">
      <c r="A2431" s="16" t="str">
        <f t="shared" si="37"/>
        <v/>
      </c>
    </row>
    <row r="2432" spans="1:1" x14ac:dyDescent="0.35">
      <c r="A2432" s="16" t="str">
        <f t="shared" si="37"/>
        <v/>
      </c>
    </row>
    <row r="2433" spans="1:1" x14ac:dyDescent="0.35">
      <c r="A2433" s="16" t="str">
        <f t="shared" si="37"/>
        <v/>
      </c>
    </row>
    <row r="2434" spans="1:1" x14ac:dyDescent="0.35">
      <c r="A2434" s="16" t="str">
        <f t="shared" si="37"/>
        <v/>
      </c>
    </row>
    <row r="2435" spans="1:1" x14ac:dyDescent="0.35">
      <c r="A2435" s="16" t="str">
        <f t="shared" si="37"/>
        <v/>
      </c>
    </row>
    <row r="2436" spans="1:1" x14ac:dyDescent="0.35">
      <c r="A2436" s="16" t="str">
        <f t="shared" si="37"/>
        <v/>
      </c>
    </row>
    <row r="2437" spans="1:1" x14ac:dyDescent="0.35">
      <c r="A2437" s="16" t="str">
        <f t="shared" si="37"/>
        <v/>
      </c>
    </row>
    <row r="2438" spans="1:1" x14ac:dyDescent="0.35">
      <c r="A2438" s="16" t="str">
        <f t="shared" si="37"/>
        <v/>
      </c>
    </row>
    <row r="2439" spans="1:1" x14ac:dyDescent="0.35">
      <c r="A2439" s="16" t="str">
        <f t="shared" si="37"/>
        <v/>
      </c>
    </row>
    <row r="2440" spans="1:1" x14ac:dyDescent="0.35">
      <c r="A2440" s="16" t="str">
        <f t="shared" si="37"/>
        <v/>
      </c>
    </row>
    <row r="2441" spans="1:1" x14ac:dyDescent="0.35">
      <c r="A2441" s="16" t="str">
        <f t="shared" si="37"/>
        <v/>
      </c>
    </row>
    <row r="2442" spans="1:1" x14ac:dyDescent="0.35">
      <c r="A2442" s="16" t="str">
        <f t="shared" si="37"/>
        <v/>
      </c>
    </row>
    <row r="2443" spans="1:1" x14ac:dyDescent="0.35">
      <c r="A2443" s="16" t="str">
        <f t="shared" si="37"/>
        <v/>
      </c>
    </row>
    <row r="2444" spans="1:1" x14ac:dyDescent="0.35">
      <c r="A2444" s="16" t="str">
        <f t="shared" ref="A2444:A2507" si="38">B2444&amp;C2444&amp;D2444</f>
        <v/>
      </c>
    </row>
    <row r="2445" spans="1:1" x14ac:dyDescent="0.35">
      <c r="A2445" s="16" t="str">
        <f t="shared" si="38"/>
        <v/>
      </c>
    </row>
    <row r="2446" spans="1:1" x14ac:dyDescent="0.35">
      <c r="A2446" s="16" t="str">
        <f t="shared" si="38"/>
        <v/>
      </c>
    </row>
    <row r="2447" spans="1:1" x14ac:dyDescent="0.35">
      <c r="A2447" s="16" t="str">
        <f t="shared" si="38"/>
        <v/>
      </c>
    </row>
    <row r="2448" spans="1:1" x14ac:dyDescent="0.35">
      <c r="A2448" s="16" t="str">
        <f t="shared" si="38"/>
        <v/>
      </c>
    </row>
    <row r="2449" spans="1:1" x14ac:dyDescent="0.35">
      <c r="A2449" s="16" t="str">
        <f t="shared" si="38"/>
        <v/>
      </c>
    </row>
    <row r="2450" spans="1:1" x14ac:dyDescent="0.35">
      <c r="A2450" s="16" t="str">
        <f t="shared" si="38"/>
        <v/>
      </c>
    </row>
    <row r="2451" spans="1:1" x14ac:dyDescent="0.35">
      <c r="A2451" s="16" t="str">
        <f t="shared" si="38"/>
        <v/>
      </c>
    </row>
    <row r="2452" spans="1:1" x14ac:dyDescent="0.35">
      <c r="A2452" s="16" t="str">
        <f t="shared" si="38"/>
        <v/>
      </c>
    </row>
    <row r="2453" spans="1:1" x14ac:dyDescent="0.35">
      <c r="A2453" s="16" t="str">
        <f t="shared" si="38"/>
        <v/>
      </c>
    </row>
    <row r="2454" spans="1:1" x14ac:dyDescent="0.35">
      <c r="A2454" s="16" t="str">
        <f t="shared" si="38"/>
        <v/>
      </c>
    </row>
    <row r="2455" spans="1:1" x14ac:dyDescent="0.35">
      <c r="A2455" s="16" t="str">
        <f t="shared" si="38"/>
        <v/>
      </c>
    </row>
    <row r="2456" spans="1:1" x14ac:dyDescent="0.35">
      <c r="A2456" s="16" t="str">
        <f t="shared" si="38"/>
        <v/>
      </c>
    </row>
    <row r="2457" spans="1:1" x14ac:dyDescent="0.35">
      <c r="A2457" s="16" t="str">
        <f t="shared" si="38"/>
        <v/>
      </c>
    </row>
    <row r="2458" spans="1:1" x14ac:dyDescent="0.35">
      <c r="A2458" s="16" t="str">
        <f t="shared" si="38"/>
        <v/>
      </c>
    </row>
    <row r="2459" spans="1:1" x14ac:dyDescent="0.35">
      <c r="A2459" s="16" t="str">
        <f t="shared" si="38"/>
        <v/>
      </c>
    </row>
    <row r="2460" spans="1:1" x14ac:dyDescent="0.35">
      <c r="A2460" s="16" t="str">
        <f t="shared" si="38"/>
        <v/>
      </c>
    </row>
    <row r="2461" spans="1:1" x14ac:dyDescent="0.35">
      <c r="A2461" s="16" t="str">
        <f t="shared" si="38"/>
        <v/>
      </c>
    </row>
    <row r="2462" spans="1:1" x14ac:dyDescent="0.35">
      <c r="A2462" s="16" t="str">
        <f t="shared" si="38"/>
        <v/>
      </c>
    </row>
    <row r="2463" spans="1:1" x14ac:dyDescent="0.35">
      <c r="A2463" s="16" t="str">
        <f t="shared" si="38"/>
        <v/>
      </c>
    </row>
    <row r="2464" spans="1:1" x14ac:dyDescent="0.35">
      <c r="A2464" s="16" t="str">
        <f t="shared" si="38"/>
        <v/>
      </c>
    </row>
    <row r="2465" spans="1:1" x14ac:dyDescent="0.35">
      <c r="A2465" s="16" t="str">
        <f t="shared" si="38"/>
        <v/>
      </c>
    </row>
    <row r="2466" spans="1:1" x14ac:dyDescent="0.35">
      <c r="A2466" s="16" t="str">
        <f t="shared" si="38"/>
        <v/>
      </c>
    </row>
    <row r="2467" spans="1:1" x14ac:dyDescent="0.35">
      <c r="A2467" s="16" t="str">
        <f t="shared" si="38"/>
        <v/>
      </c>
    </row>
    <row r="2468" spans="1:1" x14ac:dyDescent="0.35">
      <c r="A2468" s="16" t="str">
        <f t="shared" si="38"/>
        <v/>
      </c>
    </row>
    <row r="2469" spans="1:1" x14ac:dyDescent="0.35">
      <c r="A2469" s="16" t="str">
        <f t="shared" si="38"/>
        <v/>
      </c>
    </row>
    <row r="2470" spans="1:1" x14ac:dyDescent="0.35">
      <c r="A2470" s="16" t="str">
        <f t="shared" si="38"/>
        <v/>
      </c>
    </row>
    <row r="2471" spans="1:1" x14ac:dyDescent="0.35">
      <c r="A2471" s="16" t="str">
        <f t="shared" si="38"/>
        <v/>
      </c>
    </row>
    <row r="2472" spans="1:1" x14ac:dyDescent="0.35">
      <c r="A2472" s="16" t="str">
        <f t="shared" si="38"/>
        <v/>
      </c>
    </row>
    <row r="2473" spans="1:1" x14ac:dyDescent="0.35">
      <c r="A2473" s="16" t="str">
        <f t="shared" si="38"/>
        <v/>
      </c>
    </row>
    <row r="2474" spans="1:1" x14ac:dyDescent="0.35">
      <c r="A2474" s="16" t="str">
        <f t="shared" si="38"/>
        <v/>
      </c>
    </row>
    <row r="2475" spans="1:1" x14ac:dyDescent="0.35">
      <c r="A2475" s="16" t="str">
        <f t="shared" si="38"/>
        <v/>
      </c>
    </row>
    <row r="2476" spans="1:1" x14ac:dyDescent="0.35">
      <c r="A2476" s="16" t="str">
        <f t="shared" si="38"/>
        <v/>
      </c>
    </row>
    <row r="2477" spans="1:1" x14ac:dyDescent="0.35">
      <c r="A2477" s="16" t="str">
        <f t="shared" si="38"/>
        <v/>
      </c>
    </row>
    <row r="2478" spans="1:1" x14ac:dyDescent="0.35">
      <c r="A2478" s="16" t="str">
        <f t="shared" si="38"/>
        <v/>
      </c>
    </row>
    <row r="2479" spans="1:1" x14ac:dyDescent="0.35">
      <c r="A2479" s="16" t="str">
        <f t="shared" si="38"/>
        <v/>
      </c>
    </row>
    <row r="2480" spans="1:1" x14ac:dyDescent="0.35">
      <c r="A2480" s="16" t="str">
        <f t="shared" si="38"/>
        <v/>
      </c>
    </row>
    <row r="2481" spans="1:1" x14ac:dyDescent="0.35">
      <c r="A2481" s="16" t="str">
        <f t="shared" si="38"/>
        <v/>
      </c>
    </row>
    <row r="2482" spans="1:1" x14ac:dyDescent="0.35">
      <c r="A2482" s="16" t="str">
        <f t="shared" si="38"/>
        <v/>
      </c>
    </row>
    <row r="2483" spans="1:1" x14ac:dyDescent="0.35">
      <c r="A2483" s="16" t="str">
        <f t="shared" si="38"/>
        <v/>
      </c>
    </row>
    <row r="2484" spans="1:1" x14ac:dyDescent="0.35">
      <c r="A2484" s="16" t="str">
        <f t="shared" si="38"/>
        <v/>
      </c>
    </row>
    <row r="2485" spans="1:1" x14ac:dyDescent="0.35">
      <c r="A2485" s="16" t="str">
        <f t="shared" si="38"/>
        <v/>
      </c>
    </row>
    <row r="2486" spans="1:1" x14ac:dyDescent="0.35">
      <c r="A2486" s="16" t="str">
        <f t="shared" si="38"/>
        <v/>
      </c>
    </row>
    <row r="2487" spans="1:1" x14ac:dyDescent="0.35">
      <c r="A2487" s="16" t="str">
        <f t="shared" si="38"/>
        <v/>
      </c>
    </row>
    <row r="2488" spans="1:1" x14ac:dyDescent="0.35">
      <c r="A2488" s="16" t="str">
        <f t="shared" si="38"/>
        <v/>
      </c>
    </row>
    <row r="2489" spans="1:1" x14ac:dyDescent="0.35">
      <c r="A2489" s="16" t="str">
        <f t="shared" si="38"/>
        <v/>
      </c>
    </row>
    <row r="2490" spans="1:1" x14ac:dyDescent="0.35">
      <c r="A2490" s="16" t="str">
        <f t="shared" si="38"/>
        <v/>
      </c>
    </row>
    <row r="2491" spans="1:1" x14ac:dyDescent="0.35">
      <c r="A2491" s="16" t="str">
        <f t="shared" si="38"/>
        <v/>
      </c>
    </row>
    <row r="2492" spans="1:1" x14ac:dyDescent="0.35">
      <c r="A2492" s="16" t="str">
        <f t="shared" si="38"/>
        <v/>
      </c>
    </row>
    <row r="2493" spans="1:1" x14ac:dyDescent="0.35">
      <c r="A2493" s="16" t="str">
        <f t="shared" si="38"/>
        <v/>
      </c>
    </row>
    <row r="2494" spans="1:1" x14ac:dyDescent="0.35">
      <c r="A2494" s="16" t="str">
        <f t="shared" si="38"/>
        <v/>
      </c>
    </row>
    <row r="2495" spans="1:1" x14ac:dyDescent="0.35">
      <c r="A2495" s="16" t="str">
        <f t="shared" si="38"/>
        <v/>
      </c>
    </row>
    <row r="2496" spans="1:1" x14ac:dyDescent="0.35">
      <c r="A2496" s="16" t="str">
        <f t="shared" si="38"/>
        <v/>
      </c>
    </row>
    <row r="2497" spans="1:1" x14ac:dyDescent="0.35">
      <c r="A2497" s="16" t="str">
        <f t="shared" si="38"/>
        <v/>
      </c>
    </row>
    <row r="2498" spans="1:1" x14ac:dyDescent="0.35">
      <c r="A2498" s="16" t="str">
        <f t="shared" si="38"/>
        <v/>
      </c>
    </row>
    <row r="2499" spans="1:1" x14ac:dyDescent="0.35">
      <c r="A2499" s="16" t="str">
        <f t="shared" si="38"/>
        <v/>
      </c>
    </row>
    <row r="2500" spans="1:1" x14ac:dyDescent="0.35">
      <c r="A2500" s="16" t="str">
        <f t="shared" si="38"/>
        <v/>
      </c>
    </row>
    <row r="2501" spans="1:1" x14ac:dyDescent="0.35">
      <c r="A2501" s="16" t="str">
        <f t="shared" si="38"/>
        <v/>
      </c>
    </row>
    <row r="2502" spans="1:1" x14ac:dyDescent="0.35">
      <c r="A2502" s="16" t="str">
        <f t="shared" si="38"/>
        <v/>
      </c>
    </row>
    <row r="2503" spans="1:1" x14ac:dyDescent="0.35">
      <c r="A2503" s="16" t="str">
        <f t="shared" si="38"/>
        <v/>
      </c>
    </row>
    <row r="2504" spans="1:1" x14ac:dyDescent="0.35">
      <c r="A2504" s="16" t="str">
        <f t="shared" si="38"/>
        <v/>
      </c>
    </row>
    <row r="2505" spans="1:1" x14ac:dyDescent="0.35">
      <c r="A2505" s="16" t="str">
        <f t="shared" si="38"/>
        <v/>
      </c>
    </row>
    <row r="2506" spans="1:1" x14ac:dyDescent="0.35">
      <c r="A2506" s="16" t="str">
        <f t="shared" si="38"/>
        <v/>
      </c>
    </row>
    <row r="2507" spans="1:1" x14ac:dyDescent="0.35">
      <c r="A2507" s="16" t="str">
        <f t="shared" si="38"/>
        <v/>
      </c>
    </row>
    <row r="2508" spans="1:1" x14ac:dyDescent="0.35">
      <c r="A2508" s="16" t="str">
        <f t="shared" ref="A2508:A2571" si="39">B2508&amp;C2508&amp;D2508</f>
        <v/>
      </c>
    </row>
    <row r="2509" spans="1:1" x14ac:dyDescent="0.35">
      <c r="A2509" s="16" t="str">
        <f t="shared" si="39"/>
        <v/>
      </c>
    </row>
    <row r="2510" spans="1:1" x14ac:dyDescent="0.35">
      <c r="A2510" s="16" t="str">
        <f t="shared" si="39"/>
        <v/>
      </c>
    </row>
    <row r="2511" spans="1:1" x14ac:dyDescent="0.35">
      <c r="A2511" s="16" t="str">
        <f t="shared" si="39"/>
        <v/>
      </c>
    </row>
    <row r="2512" spans="1:1" x14ac:dyDescent="0.35">
      <c r="A2512" s="16" t="str">
        <f t="shared" si="39"/>
        <v/>
      </c>
    </row>
    <row r="2513" spans="1:1" x14ac:dyDescent="0.35">
      <c r="A2513" s="16" t="str">
        <f t="shared" si="39"/>
        <v/>
      </c>
    </row>
    <row r="2514" spans="1:1" x14ac:dyDescent="0.35">
      <c r="A2514" s="16" t="str">
        <f t="shared" si="39"/>
        <v/>
      </c>
    </row>
    <row r="2515" spans="1:1" x14ac:dyDescent="0.35">
      <c r="A2515" s="16" t="str">
        <f t="shared" si="39"/>
        <v/>
      </c>
    </row>
    <row r="2516" spans="1:1" x14ac:dyDescent="0.35">
      <c r="A2516" s="16" t="str">
        <f t="shared" si="39"/>
        <v/>
      </c>
    </row>
    <row r="2517" spans="1:1" x14ac:dyDescent="0.35">
      <c r="A2517" s="16" t="str">
        <f t="shared" si="39"/>
        <v/>
      </c>
    </row>
    <row r="2518" spans="1:1" x14ac:dyDescent="0.35">
      <c r="A2518" s="16" t="str">
        <f t="shared" si="39"/>
        <v/>
      </c>
    </row>
    <row r="2519" spans="1:1" x14ac:dyDescent="0.35">
      <c r="A2519" s="16" t="str">
        <f t="shared" si="39"/>
        <v/>
      </c>
    </row>
    <row r="2520" spans="1:1" x14ac:dyDescent="0.35">
      <c r="A2520" s="16" t="str">
        <f t="shared" si="39"/>
        <v/>
      </c>
    </row>
    <row r="2521" spans="1:1" x14ac:dyDescent="0.35">
      <c r="A2521" s="16" t="str">
        <f t="shared" si="39"/>
        <v/>
      </c>
    </row>
    <row r="2522" spans="1:1" x14ac:dyDescent="0.35">
      <c r="A2522" s="16" t="str">
        <f t="shared" si="39"/>
        <v/>
      </c>
    </row>
    <row r="2523" spans="1:1" x14ac:dyDescent="0.35">
      <c r="A2523" s="16" t="str">
        <f t="shared" si="39"/>
        <v/>
      </c>
    </row>
    <row r="2524" spans="1:1" x14ac:dyDescent="0.35">
      <c r="A2524" s="16" t="str">
        <f t="shared" si="39"/>
        <v/>
      </c>
    </row>
    <row r="2525" spans="1:1" x14ac:dyDescent="0.35">
      <c r="A2525" s="16" t="str">
        <f t="shared" si="39"/>
        <v/>
      </c>
    </row>
    <row r="2526" spans="1:1" x14ac:dyDescent="0.35">
      <c r="A2526" s="16" t="str">
        <f t="shared" si="39"/>
        <v/>
      </c>
    </row>
    <row r="2527" spans="1:1" x14ac:dyDescent="0.35">
      <c r="A2527" s="16" t="str">
        <f t="shared" si="39"/>
        <v/>
      </c>
    </row>
    <row r="2528" spans="1:1" x14ac:dyDescent="0.35">
      <c r="A2528" s="16" t="str">
        <f t="shared" si="39"/>
        <v/>
      </c>
    </row>
    <row r="2529" spans="1:1" x14ac:dyDescent="0.35">
      <c r="A2529" s="16" t="str">
        <f t="shared" si="39"/>
        <v/>
      </c>
    </row>
    <row r="2530" spans="1:1" x14ac:dyDescent="0.35">
      <c r="A2530" s="16" t="str">
        <f t="shared" si="39"/>
        <v/>
      </c>
    </row>
    <row r="2531" spans="1:1" x14ac:dyDescent="0.35">
      <c r="A2531" s="16" t="str">
        <f t="shared" si="39"/>
        <v/>
      </c>
    </row>
    <row r="2532" spans="1:1" x14ac:dyDescent="0.35">
      <c r="A2532" s="16" t="str">
        <f t="shared" si="39"/>
        <v/>
      </c>
    </row>
    <row r="2533" spans="1:1" x14ac:dyDescent="0.35">
      <c r="A2533" s="16" t="str">
        <f t="shared" si="39"/>
        <v/>
      </c>
    </row>
    <row r="2534" spans="1:1" x14ac:dyDescent="0.35">
      <c r="A2534" s="16" t="str">
        <f t="shared" si="39"/>
        <v/>
      </c>
    </row>
    <row r="2535" spans="1:1" x14ac:dyDescent="0.35">
      <c r="A2535" s="16" t="str">
        <f t="shared" si="39"/>
        <v/>
      </c>
    </row>
    <row r="2536" spans="1:1" x14ac:dyDescent="0.35">
      <c r="A2536" s="16" t="str">
        <f t="shared" si="39"/>
        <v/>
      </c>
    </row>
    <row r="2537" spans="1:1" x14ac:dyDescent="0.35">
      <c r="A2537" s="16" t="str">
        <f t="shared" si="39"/>
        <v/>
      </c>
    </row>
    <row r="2538" spans="1:1" x14ac:dyDescent="0.35">
      <c r="A2538" s="16" t="str">
        <f t="shared" si="39"/>
        <v/>
      </c>
    </row>
    <row r="2539" spans="1:1" x14ac:dyDescent="0.35">
      <c r="A2539" s="16" t="str">
        <f t="shared" si="39"/>
        <v/>
      </c>
    </row>
    <row r="2540" spans="1:1" x14ac:dyDescent="0.35">
      <c r="A2540" s="16" t="str">
        <f t="shared" si="39"/>
        <v/>
      </c>
    </row>
    <row r="2541" spans="1:1" x14ac:dyDescent="0.35">
      <c r="A2541" s="16" t="str">
        <f t="shared" si="39"/>
        <v/>
      </c>
    </row>
    <row r="2542" spans="1:1" x14ac:dyDescent="0.35">
      <c r="A2542" s="16" t="str">
        <f t="shared" si="39"/>
        <v/>
      </c>
    </row>
    <row r="2543" spans="1:1" x14ac:dyDescent="0.35">
      <c r="A2543" s="16" t="str">
        <f t="shared" si="39"/>
        <v/>
      </c>
    </row>
    <row r="2544" spans="1:1" x14ac:dyDescent="0.35">
      <c r="A2544" s="16" t="str">
        <f t="shared" si="39"/>
        <v/>
      </c>
    </row>
    <row r="2545" spans="1:1" x14ac:dyDescent="0.35">
      <c r="A2545" s="16" t="str">
        <f t="shared" si="39"/>
        <v/>
      </c>
    </row>
    <row r="2546" spans="1:1" x14ac:dyDescent="0.35">
      <c r="A2546" s="16" t="str">
        <f t="shared" si="39"/>
        <v/>
      </c>
    </row>
    <row r="2547" spans="1:1" x14ac:dyDescent="0.35">
      <c r="A2547" s="16" t="str">
        <f t="shared" si="39"/>
        <v/>
      </c>
    </row>
    <row r="2548" spans="1:1" x14ac:dyDescent="0.35">
      <c r="A2548" s="16" t="str">
        <f t="shared" si="39"/>
        <v/>
      </c>
    </row>
    <row r="2549" spans="1:1" x14ac:dyDescent="0.35">
      <c r="A2549" s="16" t="str">
        <f t="shared" si="39"/>
        <v/>
      </c>
    </row>
    <row r="2550" spans="1:1" x14ac:dyDescent="0.35">
      <c r="A2550" s="16" t="str">
        <f t="shared" si="39"/>
        <v/>
      </c>
    </row>
    <row r="2551" spans="1:1" x14ac:dyDescent="0.35">
      <c r="A2551" s="16" t="str">
        <f t="shared" si="39"/>
        <v/>
      </c>
    </row>
    <row r="2552" spans="1:1" x14ac:dyDescent="0.35">
      <c r="A2552" s="16" t="str">
        <f t="shared" si="39"/>
        <v/>
      </c>
    </row>
    <row r="2553" spans="1:1" x14ac:dyDescent="0.35">
      <c r="A2553" s="16" t="str">
        <f t="shared" si="39"/>
        <v/>
      </c>
    </row>
    <row r="2554" spans="1:1" x14ac:dyDescent="0.35">
      <c r="A2554" s="16" t="str">
        <f t="shared" si="39"/>
        <v/>
      </c>
    </row>
    <row r="2555" spans="1:1" x14ac:dyDescent="0.35">
      <c r="A2555" s="16" t="str">
        <f t="shared" si="39"/>
        <v/>
      </c>
    </row>
    <row r="2556" spans="1:1" x14ac:dyDescent="0.35">
      <c r="A2556" s="16" t="str">
        <f t="shared" si="39"/>
        <v/>
      </c>
    </row>
    <row r="2557" spans="1:1" x14ac:dyDescent="0.35">
      <c r="A2557" s="16" t="str">
        <f t="shared" si="39"/>
        <v/>
      </c>
    </row>
    <row r="2558" spans="1:1" x14ac:dyDescent="0.35">
      <c r="A2558" s="16" t="str">
        <f t="shared" si="39"/>
        <v/>
      </c>
    </row>
    <row r="2559" spans="1:1" x14ac:dyDescent="0.35">
      <c r="A2559" s="16" t="str">
        <f t="shared" si="39"/>
        <v/>
      </c>
    </row>
    <row r="2560" spans="1:1" x14ac:dyDescent="0.35">
      <c r="A2560" s="16" t="str">
        <f t="shared" si="39"/>
        <v/>
      </c>
    </row>
    <row r="2561" spans="1:1" x14ac:dyDescent="0.35">
      <c r="A2561" s="16" t="str">
        <f t="shared" si="39"/>
        <v/>
      </c>
    </row>
    <row r="2562" spans="1:1" x14ac:dyDescent="0.35">
      <c r="A2562" s="16" t="str">
        <f t="shared" si="39"/>
        <v/>
      </c>
    </row>
    <row r="2563" spans="1:1" x14ac:dyDescent="0.35">
      <c r="A2563" s="16" t="str">
        <f t="shared" si="39"/>
        <v/>
      </c>
    </row>
    <row r="2564" spans="1:1" x14ac:dyDescent="0.35">
      <c r="A2564" s="16" t="str">
        <f t="shared" si="39"/>
        <v/>
      </c>
    </row>
    <row r="2565" spans="1:1" x14ac:dyDescent="0.35">
      <c r="A2565" s="16" t="str">
        <f t="shared" si="39"/>
        <v/>
      </c>
    </row>
    <row r="2566" spans="1:1" x14ac:dyDescent="0.35">
      <c r="A2566" s="16" t="str">
        <f t="shared" si="39"/>
        <v/>
      </c>
    </row>
    <row r="2567" spans="1:1" x14ac:dyDescent="0.35">
      <c r="A2567" s="16" t="str">
        <f t="shared" si="39"/>
        <v/>
      </c>
    </row>
    <row r="2568" spans="1:1" x14ac:dyDescent="0.35">
      <c r="A2568" s="16" t="str">
        <f t="shared" si="39"/>
        <v/>
      </c>
    </row>
    <row r="2569" spans="1:1" x14ac:dyDescent="0.35">
      <c r="A2569" s="16" t="str">
        <f t="shared" si="39"/>
        <v/>
      </c>
    </row>
    <row r="2570" spans="1:1" x14ac:dyDescent="0.35">
      <c r="A2570" s="16" t="str">
        <f t="shared" si="39"/>
        <v/>
      </c>
    </row>
    <row r="2571" spans="1:1" x14ac:dyDescent="0.35">
      <c r="A2571" s="16" t="str">
        <f t="shared" si="39"/>
        <v/>
      </c>
    </row>
    <row r="2572" spans="1:1" x14ac:dyDescent="0.35">
      <c r="A2572" s="16" t="str">
        <f t="shared" ref="A2572:A2635" si="40">B2572&amp;C2572&amp;D2572</f>
        <v/>
      </c>
    </row>
    <row r="2573" spans="1:1" x14ac:dyDescent="0.35">
      <c r="A2573" s="16" t="str">
        <f t="shared" si="40"/>
        <v/>
      </c>
    </row>
    <row r="2574" spans="1:1" x14ac:dyDescent="0.35">
      <c r="A2574" s="16" t="str">
        <f t="shared" si="40"/>
        <v/>
      </c>
    </row>
    <row r="2575" spans="1:1" x14ac:dyDescent="0.35">
      <c r="A2575" s="16" t="str">
        <f t="shared" si="40"/>
        <v/>
      </c>
    </row>
    <row r="2576" spans="1:1" x14ac:dyDescent="0.35">
      <c r="A2576" s="16" t="str">
        <f t="shared" si="40"/>
        <v/>
      </c>
    </row>
    <row r="2577" spans="1:1" x14ac:dyDescent="0.35">
      <c r="A2577" s="16" t="str">
        <f t="shared" si="40"/>
        <v/>
      </c>
    </row>
    <row r="2578" spans="1:1" x14ac:dyDescent="0.35">
      <c r="A2578" s="16" t="str">
        <f t="shared" si="40"/>
        <v/>
      </c>
    </row>
    <row r="2579" spans="1:1" x14ac:dyDescent="0.35">
      <c r="A2579" s="16" t="str">
        <f t="shared" si="40"/>
        <v/>
      </c>
    </row>
    <row r="2580" spans="1:1" x14ac:dyDescent="0.35">
      <c r="A2580" s="16" t="str">
        <f t="shared" si="40"/>
        <v/>
      </c>
    </row>
    <row r="2581" spans="1:1" x14ac:dyDescent="0.35">
      <c r="A2581" s="16" t="str">
        <f t="shared" si="40"/>
        <v/>
      </c>
    </row>
    <row r="2582" spans="1:1" x14ac:dyDescent="0.35">
      <c r="A2582" s="16" t="str">
        <f t="shared" si="40"/>
        <v/>
      </c>
    </row>
    <row r="2583" spans="1:1" x14ac:dyDescent="0.35">
      <c r="A2583" s="16" t="str">
        <f t="shared" si="40"/>
        <v/>
      </c>
    </row>
    <row r="2584" spans="1:1" x14ac:dyDescent="0.35">
      <c r="A2584" s="16" t="str">
        <f t="shared" si="40"/>
        <v/>
      </c>
    </row>
    <row r="2585" spans="1:1" x14ac:dyDescent="0.35">
      <c r="A2585" s="16" t="str">
        <f t="shared" si="40"/>
        <v/>
      </c>
    </row>
    <row r="2586" spans="1:1" x14ac:dyDescent="0.35">
      <c r="A2586" s="16" t="str">
        <f t="shared" si="40"/>
        <v/>
      </c>
    </row>
    <row r="2587" spans="1:1" x14ac:dyDescent="0.35">
      <c r="A2587" s="16" t="str">
        <f t="shared" si="40"/>
        <v/>
      </c>
    </row>
    <row r="2588" spans="1:1" x14ac:dyDescent="0.35">
      <c r="A2588" s="16" t="str">
        <f t="shared" si="40"/>
        <v/>
      </c>
    </row>
    <row r="2589" spans="1:1" x14ac:dyDescent="0.35">
      <c r="A2589" s="16" t="str">
        <f t="shared" si="40"/>
        <v/>
      </c>
    </row>
    <row r="2590" spans="1:1" x14ac:dyDescent="0.35">
      <c r="A2590" s="16" t="str">
        <f t="shared" si="40"/>
        <v/>
      </c>
    </row>
    <row r="2591" spans="1:1" x14ac:dyDescent="0.35">
      <c r="A2591" s="16" t="str">
        <f t="shared" si="40"/>
        <v/>
      </c>
    </row>
    <row r="2592" spans="1:1" x14ac:dyDescent="0.35">
      <c r="A2592" s="16" t="str">
        <f t="shared" si="40"/>
        <v/>
      </c>
    </row>
    <row r="2593" spans="1:1" x14ac:dyDescent="0.35">
      <c r="A2593" s="16" t="str">
        <f t="shared" si="40"/>
        <v/>
      </c>
    </row>
    <row r="2594" spans="1:1" x14ac:dyDescent="0.35">
      <c r="A2594" s="16" t="str">
        <f t="shared" si="40"/>
        <v/>
      </c>
    </row>
    <row r="2595" spans="1:1" x14ac:dyDescent="0.35">
      <c r="A2595" s="16" t="str">
        <f t="shared" si="40"/>
        <v/>
      </c>
    </row>
    <row r="2596" spans="1:1" x14ac:dyDescent="0.35">
      <c r="A2596" s="16" t="str">
        <f t="shared" si="40"/>
        <v/>
      </c>
    </row>
    <row r="2597" spans="1:1" x14ac:dyDescent="0.35">
      <c r="A2597" s="16" t="str">
        <f t="shared" si="40"/>
        <v/>
      </c>
    </row>
    <row r="2598" spans="1:1" x14ac:dyDescent="0.35">
      <c r="A2598" s="16" t="str">
        <f t="shared" si="40"/>
        <v/>
      </c>
    </row>
    <row r="2599" spans="1:1" x14ac:dyDescent="0.35">
      <c r="A2599" s="16" t="str">
        <f t="shared" si="40"/>
        <v/>
      </c>
    </row>
    <row r="2600" spans="1:1" x14ac:dyDescent="0.35">
      <c r="A2600" s="16" t="str">
        <f t="shared" si="40"/>
        <v/>
      </c>
    </row>
    <row r="2601" spans="1:1" x14ac:dyDescent="0.35">
      <c r="A2601" s="16" t="str">
        <f t="shared" si="40"/>
        <v/>
      </c>
    </row>
    <row r="2602" spans="1:1" x14ac:dyDescent="0.35">
      <c r="A2602" s="16" t="str">
        <f t="shared" si="40"/>
        <v/>
      </c>
    </row>
    <row r="2603" spans="1:1" x14ac:dyDescent="0.35">
      <c r="A2603" s="16" t="str">
        <f t="shared" si="40"/>
        <v/>
      </c>
    </row>
    <row r="2604" spans="1:1" x14ac:dyDescent="0.35">
      <c r="A2604" s="16" t="str">
        <f t="shared" si="40"/>
        <v/>
      </c>
    </row>
    <row r="2605" spans="1:1" x14ac:dyDescent="0.35">
      <c r="A2605" s="16" t="str">
        <f t="shared" si="40"/>
        <v/>
      </c>
    </row>
    <row r="2606" spans="1:1" x14ac:dyDescent="0.35">
      <c r="A2606" s="16" t="str">
        <f t="shared" si="40"/>
        <v/>
      </c>
    </row>
    <row r="2607" spans="1:1" x14ac:dyDescent="0.35">
      <c r="A2607" s="16" t="str">
        <f t="shared" si="40"/>
        <v/>
      </c>
    </row>
    <row r="2608" spans="1:1" x14ac:dyDescent="0.35">
      <c r="A2608" s="16" t="str">
        <f t="shared" si="40"/>
        <v/>
      </c>
    </row>
    <row r="2609" spans="1:1" x14ac:dyDescent="0.35">
      <c r="A2609" s="16" t="str">
        <f t="shared" si="40"/>
        <v/>
      </c>
    </row>
    <row r="2610" spans="1:1" x14ac:dyDescent="0.35">
      <c r="A2610" s="16" t="str">
        <f t="shared" si="40"/>
        <v/>
      </c>
    </row>
    <row r="2611" spans="1:1" x14ac:dyDescent="0.35">
      <c r="A2611" s="16" t="str">
        <f t="shared" si="40"/>
        <v/>
      </c>
    </row>
    <row r="2612" spans="1:1" x14ac:dyDescent="0.35">
      <c r="A2612" s="16" t="str">
        <f t="shared" si="40"/>
        <v/>
      </c>
    </row>
    <row r="2613" spans="1:1" x14ac:dyDescent="0.35">
      <c r="A2613" s="16" t="str">
        <f t="shared" si="40"/>
        <v/>
      </c>
    </row>
    <row r="2614" spans="1:1" x14ac:dyDescent="0.35">
      <c r="A2614" s="16" t="str">
        <f t="shared" si="40"/>
        <v/>
      </c>
    </row>
    <row r="2615" spans="1:1" x14ac:dyDescent="0.35">
      <c r="A2615" s="16" t="str">
        <f t="shared" si="40"/>
        <v/>
      </c>
    </row>
    <row r="2616" spans="1:1" x14ac:dyDescent="0.35">
      <c r="A2616" s="16" t="str">
        <f t="shared" si="40"/>
        <v/>
      </c>
    </row>
    <row r="2617" spans="1:1" x14ac:dyDescent="0.35">
      <c r="A2617" s="16" t="str">
        <f t="shared" si="40"/>
        <v/>
      </c>
    </row>
    <row r="2618" spans="1:1" x14ac:dyDescent="0.35">
      <c r="A2618" s="16" t="str">
        <f t="shared" si="40"/>
        <v/>
      </c>
    </row>
    <row r="2619" spans="1:1" x14ac:dyDescent="0.35">
      <c r="A2619" s="16" t="str">
        <f t="shared" si="40"/>
        <v/>
      </c>
    </row>
    <row r="2620" spans="1:1" x14ac:dyDescent="0.35">
      <c r="A2620" s="16" t="str">
        <f t="shared" si="40"/>
        <v/>
      </c>
    </row>
    <row r="2621" spans="1:1" x14ac:dyDescent="0.35">
      <c r="A2621" s="16" t="str">
        <f t="shared" si="40"/>
        <v/>
      </c>
    </row>
    <row r="2622" spans="1:1" x14ac:dyDescent="0.35">
      <c r="A2622" s="16" t="str">
        <f t="shared" si="40"/>
        <v/>
      </c>
    </row>
    <row r="2623" spans="1:1" x14ac:dyDescent="0.35">
      <c r="A2623" s="16" t="str">
        <f t="shared" si="40"/>
        <v/>
      </c>
    </row>
    <row r="2624" spans="1:1" x14ac:dyDescent="0.35">
      <c r="A2624" s="16" t="str">
        <f t="shared" si="40"/>
        <v/>
      </c>
    </row>
    <row r="2625" spans="1:1" x14ac:dyDescent="0.35">
      <c r="A2625" s="16" t="str">
        <f t="shared" si="40"/>
        <v/>
      </c>
    </row>
    <row r="2626" spans="1:1" x14ac:dyDescent="0.35">
      <c r="A2626" s="16" t="str">
        <f t="shared" si="40"/>
        <v/>
      </c>
    </row>
    <row r="2627" spans="1:1" x14ac:dyDescent="0.35">
      <c r="A2627" s="16" t="str">
        <f t="shared" si="40"/>
        <v/>
      </c>
    </row>
    <row r="2628" spans="1:1" x14ac:dyDescent="0.35">
      <c r="A2628" s="16" t="str">
        <f t="shared" si="40"/>
        <v/>
      </c>
    </row>
    <row r="2629" spans="1:1" x14ac:dyDescent="0.35">
      <c r="A2629" s="16" t="str">
        <f t="shared" si="40"/>
        <v/>
      </c>
    </row>
    <row r="2630" spans="1:1" x14ac:dyDescent="0.35">
      <c r="A2630" s="16" t="str">
        <f t="shared" si="40"/>
        <v/>
      </c>
    </row>
    <row r="2631" spans="1:1" x14ac:dyDescent="0.35">
      <c r="A2631" s="16" t="str">
        <f t="shared" si="40"/>
        <v/>
      </c>
    </row>
    <row r="2632" spans="1:1" x14ac:dyDescent="0.35">
      <c r="A2632" s="16" t="str">
        <f t="shared" si="40"/>
        <v/>
      </c>
    </row>
    <row r="2633" spans="1:1" x14ac:dyDescent="0.35">
      <c r="A2633" s="16" t="str">
        <f t="shared" si="40"/>
        <v/>
      </c>
    </row>
    <row r="2634" spans="1:1" x14ac:dyDescent="0.35">
      <c r="A2634" s="16" t="str">
        <f t="shared" si="40"/>
        <v/>
      </c>
    </row>
    <row r="2635" spans="1:1" x14ac:dyDescent="0.35">
      <c r="A2635" s="16" t="str">
        <f t="shared" si="40"/>
        <v/>
      </c>
    </row>
    <row r="2636" spans="1:1" x14ac:dyDescent="0.35">
      <c r="A2636" s="16" t="str">
        <f t="shared" ref="A2636:A2699" si="41">B2636&amp;C2636&amp;D2636</f>
        <v/>
      </c>
    </row>
    <row r="2637" spans="1:1" x14ac:dyDescent="0.35">
      <c r="A2637" s="16" t="str">
        <f t="shared" si="41"/>
        <v/>
      </c>
    </row>
    <row r="2638" spans="1:1" x14ac:dyDescent="0.35">
      <c r="A2638" s="16" t="str">
        <f t="shared" si="41"/>
        <v/>
      </c>
    </row>
    <row r="2639" spans="1:1" x14ac:dyDescent="0.35">
      <c r="A2639" s="16" t="str">
        <f t="shared" si="41"/>
        <v/>
      </c>
    </row>
    <row r="2640" spans="1:1" x14ac:dyDescent="0.35">
      <c r="A2640" s="16" t="str">
        <f t="shared" si="41"/>
        <v/>
      </c>
    </row>
    <row r="2641" spans="1:1" x14ac:dyDescent="0.35">
      <c r="A2641" s="16" t="str">
        <f t="shared" si="41"/>
        <v/>
      </c>
    </row>
    <row r="2642" spans="1:1" x14ac:dyDescent="0.35">
      <c r="A2642" s="16" t="str">
        <f t="shared" si="41"/>
        <v/>
      </c>
    </row>
    <row r="2643" spans="1:1" x14ac:dyDescent="0.35">
      <c r="A2643" s="16" t="str">
        <f t="shared" si="41"/>
        <v/>
      </c>
    </row>
    <row r="2644" spans="1:1" x14ac:dyDescent="0.35">
      <c r="A2644" s="16" t="str">
        <f t="shared" si="41"/>
        <v/>
      </c>
    </row>
    <row r="2645" spans="1:1" x14ac:dyDescent="0.35">
      <c r="A2645" s="16" t="str">
        <f t="shared" si="41"/>
        <v/>
      </c>
    </row>
    <row r="2646" spans="1:1" x14ac:dyDescent="0.35">
      <c r="A2646" s="16" t="str">
        <f t="shared" si="41"/>
        <v/>
      </c>
    </row>
    <row r="2647" spans="1:1" x14ac:dyDescent="0.35">
      <c r="A2647" s="16" t="str">
        <f t="shared" si="41"/>
        <v/>
      </c>
    </row>
    <row r="2648" spans="1:1" x14ac:dyDescent="0.35">
      <c r="A2648" s="16" t="str">
        <f t="shared" si="41"/>
        <v/>
      </c>
    </row>
    <row r="2649" spans="1:1" x14ac:dyDescent="0.35">
      <c r="A2649" s="16" t="str">
        <f t="shared" si="41"/>
        <v/>
      </c>
    </row>
    <row r="2650" spans="1:1" x14ac:dyDescent="0.35">
      <c r="A2650" s="16" t="str">
        <f t="shared" si="41"/>
        <v/>
      </c>
    </row>
    <row r="2651" spans="1:1" x14ac:dyDescent="0.35">
      <c r="A2651" s="16" t="str">
        <f t="shared" si="41"/>
        <v/>
      </c>
    </row>
    <row r="2652" spans="1:1" x14ac:dyDescent="0.35">
      <c r="A2652" s="16" t="str">
        <f t="shared" si="41"/>
        <v/>
      </c>
    </row>
    <row r="2653" spans="1:1" x14ac:dyDescent="0.35">
      <c r="A2653" s="16" t="str">
        <f t="shared" si="41"/>
        <v/>
      </c>
    </row>
    <row r="2654" spans="1:1" x14ac:dyDescent="0.35">
      <c r="A2654" s="16" t="str">
        <f t="shared" si="41"/>
        <v/>
      </c>
    </row>
    <row r="2655" spans="1:1" x14ac:dyDescent="0.35">
      <c r="A2655" s="16" t="str">
        <f t="shared" si="41"/>
        <v/>
      </c>
    </row>
    <row r="2656" spans="1:1" x14ac:dyDescent="0.35">
      <c r="A2656" s="16" t="str">
        <f t="shared" si="41"/>
        <v/>
      </c>
    </row>
    <row r="2657" spans="1:1" x14ac:dyDescent="0.35">
      <c r="A2657" s="16" t="str">
        <f t="shared" si="41"/>
        <v/>
      </c>
    </row>
    <row r="2658" spans="1:1" x14ac:dyDescent="0.35">
      <c r="A2658" s="16" t="str">
        <f t="shared" si="41"/>
        <v/>
      </c>
    </row>
    <row r="2659" spans="1:1" x14ac:dyDescent="0.35">
      <c r="A2659" s="16" t="str">
        <f t="shared" si="41"/>
        <v/>
      </c>
    </row>
    <row r="2660" spans="1:1" x14ac:dyDescent="0.35">
      <c r="A2660" s="16" t="str">
        <f t="shared" si="41"/>
        <v/>
      </c>
    </row>
    <row r="2661" spans="1:1" x14ac:dyDescent="0.35">
      <c r="A2661" s="16" t="str">
        <f t="shared" si="41"/>
        <v/>
      </c>
    </row>
    <row r="2662" spans="1:1" x14ac:dyDescent="0.35">
      <c r="A2662" s="16" t="str">
        <f t="shared" si="41"/>
        <v/>
      </c>
    </row>
    <row r="2663" spans="1:1" x14ac:dyDescent="0.35">
      <c r="A2663" s="16" t="str">
        <f t="shared" si="41"/>
        <v/>
      </c>
    </row>
    <row r="2664" spans="1:1" x14ac:dyDescent="0.35">
      <c r="A2664" s="16" t="str">
        <f t="shared" si="41"/>
        <v/>
      </c>
    </row>
    <row r="2665" spans="1:1" x14ac:dyDescent="0.35">
      <c r="A2665" s="16" t="str">
        <f t="shared" si="41"/>
        <v/>
      </c>
    </row>
    <row r="2666" spans="1:1" x14ac:dyDescent="0.35">
      <c r="A2666" s="16" t="str">
        <f t="shared" si="41"/>
        <v/>
      </c>
    </row>
    <row r="2667" spans="1:1" x14ac:dyDescent="0.35">
      <c r="A2667" s="16" t="str">
        <f t="shared" si="41"/>
        <v/>
      </c>
    </row>
    <row r="2668" spans="1:1" x14ac:dyDescent="0.35">
      <c r="A2668" s="16" t="str">
        <f t="shared" si="41"/>
        <v/>
      </c>
    </row>
    <row r="2669" spans="1:1" x14ac:dyDescent="0.35">
      <c r="A2669" s="16" t="str">
        <f t="shared" si="41"/>
        <v/>
      </c>
    </row>
    <row r="2670" spans="1:1" x14ac:dyDescent="0.35">
      <c r="A2670" s="16" t="str">
        <f t="shared" si="41"/>
        <v/>
      </c>
    </row>
    <row r="2671" spans="1:1" x14ac:dyDescent="0.35">
      <c r="A2671" s="16" t="str">
        <f t="shared" si="41"/>
        <v/>
      </c>
    </row>
    <row r="2672" spans="1:1" x14ac:dyDescent="0.35">
      <c r="A2672" s="16" t="str">
        <f t="shared" si="41"/>
        <v/>
      </c>
    </row>
    <row r="2673" spans="1:1" x14ac:dyDescent="0.35">
      <c r="A2673" s="16" t="str">
        <f t="shared" si="41"/>
        <v/>
      </c>
    </row>
    <row r="2674" spans="1:1" x14ac:dyDescent="0.35">
      <c r="A2674" s="16" t="str">
        <f t="shared" si="41"/>
        <v/>
      </c>
    </row>
    <row r="2675" spans="1:1" x14ac:dyDescent="0.35">
      <c r="A2675" s="16" t="str">
        <f t="shared" si="41"/>
        <v/>
      </c>
    </row>
    <row r="2676" spans="1:1" x14ac:dyDescent="0.35">
      <c r="A2676" s="16" t="str">
        <f t="shared" si="41"/>
        <v/>
      </c>
    </row>
    <row r="2677" spans="1:1" x14ac:dyDescent="0.35">
      <c r="A2677" s="16" t="str">
        <f t="shared" si="41"/>
        <v/>
      </c>
    </row>
    <row r="2678" spans="1:1" x14ac:dyDescent="0.35">
      <c r="A2678" s="16" t="str">
        <f t="shared" si="41"/>
        <v/>
      </c>
    </row>
    <row r="2679" spans="1:1" x14ac:dyDescent="0.35">
      <c r="A2679" s="16" t="str">
        <f t="shared" si="41"/>
        <v/>
      </c>
    </row>
    <row r="2680" spans="1:1" x14ac:dyDescent="0.35">
      <c r="A2680" s="16" t="str">
        <f t="shared" si="41"/>
        <v/>
      </c>
    </row>
    <row r="2681" spans="1:1" x14ac:dyDescent="0.35">
      <c r="A2681" s="16" t="str">
        <f t="shared" si="41"/>
        <v/>
      </c>
    </row>
    <row r="2682" spans="1:1" x14ac:dyDescent="0.35">
      <c r="A2682" s="16" t="str">
        <f t="shared" si="41"/>
        <v/>
      </c>
    </row>
    <row r="2683" spans="1:1" x14ac:dyDescent="0.35">
      <c r="A2683" s="16" t="str">
        <f t="shared" si="41"/>
        <v/>
      </c>
    </row>
    <row r="2684" spans="1:1" x14ac:dyDescent="0.35">
      <c r="A2684" s="16" t="str">
        <f t="shared" si="41"/>
        <v/>
      </c>
    </row>
    <row r="2685" spans="1:1" x14ac:dyDescent="0.35">
      <c r="A2685" s="16" t="str">
        <f t="shared" si="41"/>
        <v/>
      </c>
    </row>
    <row r="2686" spans="1:1" x14ac:dyDescent="0.35">
      <c r="A2686" s="16" t="str">
        <f t="shared" si="41"/>
        <v/>
      </c>
    </row>
    <row r="2687" spans="1:1" x14ac:dyDescent="0.35">
      <c r="A2687" s="16" t="str">
        <f t="shared" si="41"/>
        <v/>
      </c>
    </row>
    <row r="2688" spans="1:1" x14ac:dyDescent="0.35">
      <c r="A2688" s="16" t="str">
        <f t="shared" si="41"/>
        <v/>
      </c>
    </row>
    <row r="2689" spans="1:1" x14ac:dyDescent="0.35">
      <c r="A2689" s="16" t="str">
        <f t="shared" si="41"/>
        <v/>
      </c>
    </row>
    <row r="2690" spans="1:1" x14ac:dyDescent="0.35">
      <c r="A2690" s="16" t="str">
        <f t="shared" si="41"/>
        <v/>
      </c>
    </row>
    <row r="2691" spans="1:1" x14ac:dyDescent="0.35">
      <c r="A2691" s="16" t="str">
        <f t="shared" si="41"/>
        <v/>
      </c>
    </row>
    <row r="2692" spans="1:1" x14ac:dyDescent="0.35">
      <c r="A2692" s="16" t="str">
        <f t="shared" si="41"/>
        <v/>
      </c>
    </row>
    <row r="2693" spans="1:1" x14ac:dyDescent="0.35">
      <c r="A2693" s="16" t="str">
        <f t="shared" si="41"/>
        <v/>
      </c>
    </row>
    <row r="2694" spans="1:1" x14ac:dyDescent="0.35">
      <c r="A2694" s="16" t="str">
        <f t="shared" si="41"/>
        <v/>
      </c>
    </row>
    <row r="2695" spans="1:1" x14ac:dyDescent="0.35">
      <c r="A2695" s="16" t="str">
        <f t="shared" si="41"/>
        <v/>
      </c>
    </row>
    <row r="2696" spans="1:1" x14ac:dyDescent="0.35">
      <c r="A2696" s="16" t="str">
        <f t="shared" si="41"/>
        <v/>
      </c>
    </row>
    <row r="2697" spans="1:1" x14ac:dyDescent="0.35">
      <c r="A2697" s="16" t="str">
        <f t="shared" si="41"/>
        <v/>
      </c>
    </row>
    <row r="2698" spans="1:1" x14ac:dyDescent="0.35">
      <c r="A2698" s="16" t="str">
        <f t="shared" si="41"/>
        <v/>
      </c>
    </row>
    <row r="2699" spans="1:1" x14ac:dyDescent="0.35">
      <c r="A2699" s="16" t="str">
        <f t="shared" si="41"/>
        <v/>
      </c>
    </row>
    <row r="2700" spans="1:1" x14ac:dyDescent="0.35">
      <c r="A2700" s="16" t="str">
        <f t="shared" ref="A2700:A2763" si="42">B2700&amp;C2700&amp;D2700</f>
        <v/>
      </c>
    </row>
    <row r="2701" spans="1:1" x14ac:dyDescent="0.35">
      <c r="A2701" s="16" t="str">
        <f t="shared" si="42"/>
        <v/>
      </c>
    </row>
    <row r="2702" spans="1:1" x14ac:dyDescent="0.35">
      <c r="A2702" s="16" t="str">
        <f t="shared" si="42"/>
        <v/>
      </c>
    </row>
    <row r="2703" spans="1:1" x14ac:dyDescent="0.35">
      <c r="A2703" s="16" t="str">
        <f t="shared" si="42"/>
        <v/>
      </c>
    </row>
    <row r="2704" spans="1:1" x14ac:dyDescent="0.35">
      <c r="A2704" s="16" t="str">
        <f t="shared" si="42"/>
        <v/>
      </c>
    </row>
    <row r="2705" spans="1:1" x14ac:dyDescent="0.35">
      <c r="A2705" s="16" t="str">
        <f t="shared" si="42"/>
        <v/>
      </c>
    </row>
    <row r="2706" spans="1:1" x14ac:dyDescent="0.35">
      <c r="A2706" s="16" t="str">
        <f t="shared" si="42"/>
        <v/>
      </c>
    </row>
    <row r="2707" spans="1:1" x14ac:dyDescent="0.35">
      <c r="A2707" s="16" t="str">
        <f t="shared" si="42"/>
        <v/>
      </c>
    </row>
    <row r="2708" spans="1:1" x14ac:dyDescent="0.35">
      <c r="A2708" s="16" t="str">
        <f t="shared" si="42"/>
        <v/>
      </c>
    </row>
    <row r="2709" spans="1:1" x14ac:dyDescent="0.35">
      <c r="A2709" s="16" t="str">
        <f t="shared" si="42"/>
        <v/>
      </c>
    </row>
    <row r="2710" spans="1:1" x14ac:dyDescent="0.35">
      <c r="A2710" s="16" t="str">
        <f t="shared" si="42"/>
        <v/>
      </c>
    </row>
    <row r="2711" spans="1:1" x14ac:dyDescent="0.35">
      <c r="A2711" s="16" t="str">
        <f t="shared" si="42"/>
        <v/>
      </c>
    </row>
    <row r="2712" spans="1:1" x14ac:dyDescent="0.35">
      <c r="A2712" s="16" t="str">
        <f t="shared" si="42"/>
        <v/>
      </c>
    </row>
    <row r="2713" spans="1:1" x14ac:dyDescent="0.35">
      <c r="A2713" s="16" t="str">
        <f t="shared" si="42"/>
        <v/>
      </c>
    </row>
    <row r="2714" spans="1:1" x14ac:dyDescent="0.35">
      <c r="A2714" s="16" t="str">
        <f t="shared" si="42"/>
        <v/>
      </c>
    </row>
    <row r="2715" spans="1:1" x14ac:dyDescent="0.35">
      <c r="A2715" s="16" t="str">
        <f t="shared" si="42"/>
        <v/>
      </c>
    </row>
    <row r="2716" spans="1:1" x14ac:dyDescent="0.35">
      <c r="A2716" s="16" t="str">
        <f t="shared" si="42"/>
        <v/>
      </c>
    </row>
    <row r="2717" spans="1:1" x14ac:dyDescent="0.35">
      <c r="A2717" s="16" t="str">
        <f t="shared" si="42"/>
        <v/>
      </c>
    </row>
    <row r="2718" spans="1:1" x14ac:dyDescent="0.35">
      <c r="A2718" s="16" t="str">
        <f t="shared" si="42"/>
        <v/>
      </c>
    </row>
    <row r="2719" spans="1:1" x14ac:dyDescent="0.35">
      <c r="A2719" s="16" t="str">
        <f t="shared" si="42"/>
        <v/>
      </c>
    </row>
    <row r="2720" spans="1:1" x14ac:dyDescent="0.35">
      <c r="A2720" s="16" t="str">
        <f t="shared" si="42"/>
        <v/>
      </c>
    </row>
    <row r="2721" spans="1:1" x14ac:dyDescent="0.35">
      <c r="A2721" s="16" t="str">
        <f t="shared" si="42"/>
        <v/>
      </c>
    </row>
    <row r="2722" spans="1:1" x14ac:dyDescent="0.35">
      <c r="A2722" s="16" t="str">
        <f t="shared" si="42"/>
        <v/>
      </c>
    </row>
    <row r="2723" spans="1:1" x14ac:dyDescent="0.35">
      <c r="A2723" s="16" t="str">
        <f t="shared" si="42"/>
        <v/>
      </c>
    </row>
    <row r="2724" spans="1:1" x14ac:dyDescent="0.35">
      <c r="A2724" s="16" t="str">
        <f t="shared" si="42"/>
        <v/>
      </c>
    </row>
    <row r="2725" spans="1:1" x14ac:dyDescent="0.35">
      <c r="A2725" s="16" t="str">
        <f t="shared" si="42"/>
        <v/>
      </c>
    </row>
    <row r="2726" spans="1:1" x14ac:dyDescent="0.35">
      <c r="A2726" s="16" t="str">
        <f t="shared" si="42"/>
        <v/>
      </c>
    </row>
    <row r="2727" spans="1:1" x14ac:dyDescent="0.35">
      <c r="A2727" s="16" t="str">
        <f t="shared" si="42"/>
        <v/>
      </c>
    </row>
    <row r="2728" spans="1:1" x14ac:dyDescent="0.35">
      <c r="A2728" s="16" t="str">
        <f t="shared" si="42"/>
        <v/>
      </c>
    </row>
    <row r="2729" spans="1:1" x14ac:dyDescent="0.35">
      <c r="A2729" s="16" t="str">
        <f t="shared" si="42"/>
        <v/>
      </c>
    </row>
    <row r="2730" spans="1:1" x14ac:dyDescent="0.35">
      <c r="A2730" s="16" t="str">
        <f t="shared" si="42"/>
        <v/>
      </c>
    </row>
    <row r="2731" spans="1:1" x14ac:dyDescent="0.35">
      <c r="A2731" s="16" t="str">
        <f t="shared" si="42"/>
        <v/>
      </c>
    </row>
    <row r="2732" spans="1:1" x14ac:dyDescent="0.35">
      <c r="A2732" s="16" t="str">
        <f t="shared" si="42"/>
        <v/>
      </c>
    </row>
    <row r="2733" spans="1:1" x14ac:dyDescent="0.35">
      <c r="A2733" s="16" t="str">
        <f t="shared" si="42"/>
        <v/>
      </c>
    </row>
    <row r="2734" spans="1:1" x14ac:dyDescent="0.35">
      <c r="A2734" s="16" t="str">
        <f t="shared" si="42"/>
        <v/>
      </c>
    </row>
    <row r="2735" spans="1:1" x14ac:dyDescent="0.35">
      <c r="A2735" s="16" t="str">
        <f t="shared" si="42"/>
        <v/>
      </c>
    </row>
    <row r="2736" spans="1:1" x14ac:dyDescent="0.35">
      <c r="A2736" s="16" t="str">
        <f t="shared" si="42"/>
        <v/>
      </c>
    </row>
    <row r="2737" spans="1:1" x14ac:dyDescent="0.35">
      <c r="A2737" s="16" t="str">
        <f t="shared" si="42"/>
        <v/>
      </c>
    </row>
    <row r="2738" spans="1:1" x14ac:dyDescent="0.35">
      <c r="A2738" s="16" t="str">
        <f t="shared" si="42"/>
        <v/>
      </c>
    </row>
    <row r="2739" spans="1:1" x14ac:dyDescent="0.35">
      <c r="A2739" s="16" t="str">
        <f t="shared" si="42"/>
        <v/>
      </c>
    </row>
    <row r="2740" spans="1:1" x14ac:dyDescent="0.35">
      <c r="A2740" s="16" t="str">
        <f t="shared" si="42"/>
        <v/>
      </c>
    </row>
    <row r="2741" spans="1:1" x14ac:dyDescent="0.35">
      <c r="A2741" s="16" t="str">
        <f t="shared" si="42"/>
        <v/>
      </c>
    </row>
    <row r="2742" spans="1:1" x14ac:dyDescent="0.35">
      <c r="A2742" s="16" t="str">
        <f t="shared" si="42"/>
        <v/>
      </c>
    </row>
    <row r="2743" spans="1:1" x14ac:dyDescent="0.35">
      <c r="A2743" s="16" t="str">
        <f t="shared" si="42"/>
        <v/>
      </c>
    </row>
    <row r="2744" spans="1:1" x14ac:dyDescent="0.35">
      <c r="A2744" s="16" t="str">
        <f t="shared" si="42"/>
        <v/>
      </c>
    </row>
    <row r="2745" spans="1:1" x14ac:dyDescent="0.35">
      <c r="A2745" s="16" t="str">
        <f t="shared" si="42"/>
        <v/>
      </c>
    </row>
    <row r="2746" spans="1:1" x14ac:dyDescent="0.35">
      <c r="A2746" s="16" t="str">
        <f t="shared" si="42"/>
        <v/>
      </c>
    </row>
    <row r="2747" spans="1:1" x14ac:dyDescent="0.35">
      <c r="A2747" s="16" t="str">
        <f t="shared" si="42"/>
        <v/>
      </c>
    </row>
    <row r="2748" spans="1:1" x14ac:dyDescent="0.35">
      <c r="A2748" s="16" t="str">
        <f t="shared" si="42"/>
        <v/>
      </c>
    </row>
    <row r="2749" spans="1:1" x14ac:dyDescent="0.35">
      <c r="A2749" s="16" t="str">
        <f t="shared" si="42"/>
        <v/>
      </c>
    </row>
    <row r="2750" spans="1:1" x14ac:dyDescent="0.35">
      <c r="A2750" s="16" t="str">
        <f t="shared" si="42"/>
        <v/>
      </c>
    </row>
    <row r="2751" spans="1:1" x14ac:dyDescent="0.35">
      <c r="A2751" s="16" t="str">
        <f t="shared" si="42"/>
        <v/>
      </c>
    </row>
    <row r="2752" spans="1:1" x14ac:dyDescent="0.35">
      <c r="A2752" s="16" t="str">
        <f t="shared" si="42"/>
        <v/>
      </c>
    </row>
    <row r="2753" spans="1:1" x14ac:dyDescent="0.35">
      <c r="A2753" s="16" t="str">
        <f t="shared" si="42"/>
        <v/>
      </c>
    </row>
    <row r="2754" spans="1:1" x14ac:dyDescent="0.35">
      <c r="A2754" s="16" t="str">
        <f t="shared" si="42"/>
        <v/>
      </c>
    </row>
    <row r="2755" spans="1:1" x14ac:dyDescent="0.35">
      <c r="A2755" s="16" t="str">
        <f t="shared" si="42"/>
        <v/>
      </c>
    </row>
    <row r="2756" spans="1:1" x14ac:dyDescent="0.35">
      <c r="A2756" s="16" t="str">
        <f t="shared" si="42"/>
        <v/>
      </c>
    </row>
    <row r="2757" spans="1:1" x14ac:dyDescent="0.35">
      <c r="A2757" s="16" t="str">
        <f t="shared" si="42"/>
        <v/>
      </c>
    </row>
    <row r="2758" spans="1:1" x14ac:dyDescent="0.35">
      <c r="A2758" s="16" t="str">
        <f t="shared" si="42"/>
        <v/>
      </c>
    </row>
    <row r="2759" spans="1:1" x14ac:dyDescent="0.35">
      <c r="A2759" s="16" t="str">
        <f t="shared" si="42"/>
        <v/>
      </c>
    </row>
    <row r="2760" spans="1:1" x14ac:dyDescent="0.35">
      <c r="A2760" s="16" t="str">
        <f t="shared" si="42"/>
        <v/>
      </c>
    </row>
    <row r="2761" spans="1:1" x14ac:dyDescent="0.35">
      <c r="A2761" s="16" t="str">
        <f t="shared" si="42"/>
        <v/>
      </c>
    </row>
    <row r="2762" spans="1:1" x14ac:dyDescent="0.35">
      <c r="A2762" s="16" t="str">
        <f t="shared" si="42"/>
        <v/>
      </c>
    </row>
    <row r="2763" spans="1:1" x14ac:dyDescent="0.35">
      <c r="A2763" s="16" t="str">
        <f t="shared" si="42"/>
        <v/>
      </c>
    </row>
    <row r="2764" spans="1:1" x14ac:dyDescent="0.35">
      <c r="A2764" s="16" t="str">
        <f t="shared" ref="A2764:A2827" si="43">B2764&amp;C2764&amp;D2764</f>
        <v/>
      </c>
    </row>
    <row r="2765" spans="1:1" x14ac:dyDescent="0.35">
      <c r="A2765" s="16" t="str">
        <f t="shared" si="43"/>
        <v/>
      </c>
    </row>
    <row r="2766" spans="1:1" x14ac:dyDescent="0.35">
      <c r="A2766" s="16" t="str">
        <f t="shared" si="43"/>
        <v/>
      </c>
    </row>
    <row r="2767" spans="1:1" x14ac:dyDescent="0.35">
      <c r="A2767" s="16" t="str">
        <f t="shared" si="43"/>
        <v/>
      </c>
    </row>
    <row r="2768" spans="1:1" x14ac:dyDescent="0.35">
      <c r="A2768" s="16" t="str">
        <f t="shared" si="43"/>
        <v/>
      </c>
    </row>
    <row r="2769" spans="1:1" x14ac:dyDescent="0.35">
      <c r="A2769" s="16" t="str">
        <f t="shared" si="43"/>
        <v/>
      </c>
    </row>
    <row r="2770" spans="1:1" x14ac:dyDescent="0.35">
      <c r="A2770" s="16" t="str">
        <f t="shared" si="43"/>
        <v/>
      </c>
    </row>
    <row r="2771" spans="1:1" x14ac:dyDescent="0.35">
      <c r="A2771" s="16" t="str">
        <f t="shared" si="43"/>
        <v/>
      </c>
    </row>
    <row r="2772" spans="1:1" x14ac:dyDescent="0.35">
      <c r="A2772" s="16" t="str">
        <f t="shared" si="43"/>
        <v/>
      </c>
    </row>
    <row r="2773" spans="1:1" x14ac:dyDescent="0.35">
      <c r="A2773" s="16" t="str">
        <f t="shared" si="43"/>
        <v/>
      </c>
    </row>
    <row r="2774" spans="1:1" x14ac:dyDescent="0.35">
      <c r="A2774" s="16" t="str">
        <f t="shared" si="43"/>
        <v/>
      </c>
    </row>
    <row r="2775" spans="1:1" x14ac:dyDescent="0.35">
      <c r="A2775" s="16" t="str">
        <f t="shared" si="43"/>
        <v/>
      </c>
    </row>
    <row r="2776" spans="1:1" x14ac:dyDescent="0.35">
      <c r="A2776" s="16" t="str">
        <f t="shared" si="43"/>
        <v/>
      </c>
    </row>
    <row r="2777" spans="1:1" x14ac:dyDescent="0.35">
      <c r="A2777" s="16" t="str">
        <f t="shared" si="43"/>
        <v/>
      </c>
    </row>
    <row r="2778" spans="1:1" x14ac:dyDescent="0.35">
      <c r="A2778" s="16" t="str">
        <f t="shared" si="43"/>
        <v/>
      </c>
    </row>
    <row r="2779" spans="1:1" x14ac:dyDescent="0.35">
      <c r="A2779" s="16" t="str">
        <f t="shared" si="43"/>
        <v/>
      </c>
    </row>
    <row r="2780" spans="1:1" x14ac:dyDescent="0.35">
      <c r="A2780" s="16" t="str">
        <f t="shared" si="43"/>
        <v/>
      </c>
    </row>
    <row r="2781" spans="1:1" x14ac:dyDescent="0.35">
      <c r="A2781" s="16" t="str">
        <f t="shared" si="43"/>
        <v/>
      </c>
    </row>
    <row r="2782" spans="1:1" x14ac:dyDescent="0.35">
      <c r="A2782" s="16" t="str">
        <f t="shared" si="43"/>
        <v/>
      </c>
    </row>
    <row r="2783" spans="1:1" x14ac:dyDescent="0.35">
      <c r="A2783" s="16" t="str">
        <f t="shared" si="43"/>
        <v/>
      </c>
    </row>
    <row r="2784" spans="1:1" x14ac:dyDescent="0.35">
      <c r="A2784" s="16" t="str">
        <f t="shared" si="43"/>
        <v/>
      </c>
    </row>
    <row r="2785" spans="1:1" x14ac:dyDescent="0.35">
      <c r="A2785" s="16" t="str">
        <f t="shared" si="43"/>
        <v/>
      </c>
    </row>
    <row r="2786" spans="1:1" x14ac:dyDescent="0.35">
      <c r="A2786" s="16" t="str">
        <f t="shared" si="43"/>
        <v/>
      </c>
    </row>
    <row r="2787" spans="1:1" x14ac:dyDescent="0.35">
      <c r="A2787" s="16" t="str">
        <f t="shared" si="43"/>
        <v/>
      </c>
    </row>
    <row r="2788" spans="1:1" x14ac:dyDescent="0.35">
      <c r="A2788" s="16" t="str">
        <f t="shared" si="43"/>
        <v/>
      </c>
    </row>
    <row r="2789" spans="1:1" x14ac:dyDescent="0.35">
      <c r="A2789" s="16" t="str">
        <f t="shared" si="43"/>
        <v/>
      </c>
    </row>
    <row r="2790" spans="1:1" x14ac:dyDescent="0.35">
      <c r="A2790" s="16" t="str">
        <f t="shared" si="43"/>
        <v/>
      </c>
    </row>
    <row r="2791" spans="1:1" x14ac:dyDescent="0.35">
      <c r="A2791" s="16" t="str">
        <f t="shared" si="43"/>
        <v/>
      </c>
    </row>
    <row r="2792" spans="1:1" x14ac:dyDescent="0.35">
      <c r="A2792" s="16" t="str">
        <f t="shared" si="43"/>
        <v/>
      </c>
    </row>
    <row r="2793" spans="1:1" x14ac:dyDescent="0.35">
      <c r="A2793" s="16" t="str">
        <f t="shared" si="43"/>
        <v/>
      </c>
    </row>
    <row r="2794" spans="1:1" x14ac:dyDescent="0.35">
      <c r="A2794" s="16" t="str">
        <f t="shared" si="43"/>
        <v/>
      </c>
    </row>
    <row r="2795" spans="1:1" x14ac:dyDescent="0.35">
      <c r="A2795" s="16" t="str">
        <f t="shared" si="43"/>
        <v/>
      </c>
    </row>
    <row r="2796" spans="1:1" x14ac:dyDescent="0.35">
      <c r="A2796" s="16" t="str">
        <f t="shared" si="43"/>
        <v/>
      </c>
    </row>
    <row r="2797" spans="1:1" x14ac:dyDescent="0.35">
      <c r="A2797" s="16" t="str">
        <f t="shared" si="43"/>
        <v/>
      </c>
    </row>
    <row r="2798" spans="1:1" x14ac:dyDescent="0.35">
      <c r="A2798" s="16" t="str">
        <f t="shared" si="43"/>
        <v/>
      </c>
    </row>
    <row r="2799" spans="1:1" x14ac:dyDescent="0.35">
      <c r="A2799" s="16" t="str">
        <f t="shared" si="43"/>
        <v/>
      </c>
    </row>
    <row r="2800" spans="1:1" x14ac:dyDescent="0.35">
      <c r="A2800" s="16" t="str">
        <f t="shared" si="43"/>
        <v/>
      </c>
    </row>
    <row r="2801" spans="1:1" x14ac:dyDescent="0.35">
      <c r="A2801" s="16" t="str">
        <f t="shared" si="43"/>
        <v/>
      </c>
    </row>
    <row r="2802" spans="1:1" x14ac:dyDescent="0.35">
      <c r="A2802" s="16" t="str">
        <f t="shared" si="43"/>
        <v/>
      </c>
    </row>
    <row r="2803" spans="1:1" x14ac:dyDescent="0.35">
      <c r="A2803" s="16" t="str">
        <f t="shared" si="43"/>
        <v/>
      </c>
    </row>
    <row r="2804" spans="1:1" x14ac:dyDescent="0.35">
      <c r="A2804" s="16" t="str">
        <f t="shared" si="43"/>
        <v/>
      </c>
    </row>
    <row r="2805" spans="1:1" x14ac:dyDescent="0.35">
      <c r="A2805" s="16" t="str">
        <f t="shared" si="43"/>
        <v/>
      </c>
    </row>
    <row r="2806" spans="1:1" x14ac:dyDescent="0.35">
      <c r="A2806" s="16" t="str">
        <f t="shared" si="43"/>
        <v/>
      </c>
    </row>
    <row r="2807" spans="1:1" x14ac:dyDescent="0.35">
      <c r="A2807" s="16" t="str">
        <f t="shared" si="43"/>
        <v/>
      </c>
    </row>
    <row r="2808" spans="1:1" x14ac:dyDescent="0.35">
      <c r="A2808" s="16" t="str">
        <f t="shared" si="43"/>
        <v/>
      </c>
    </row>
    <row r="2809" spans="1:1" x14ac:dyDescent="0.35">
      <c r="A2809" s="16" t="str">
        <f t="shared" si="43"/>
        <v/>
      </c>
    </row>
    <row r="2810" spans="1:1" x14ac:dyDescent="0.35">
      <c r="A2810" s="16" t="str">
        <f t="shared" si="43"/>
        <v/>
      </c>
    </row>
    <row r="2811" spans="1:1" x14ac:dyDescent="0.35">
      <c r="A2811" s="16" t="str">
        <f t="shared" si="43"/>
        <v/>
      </c>
    </row>
    <row r="2812" spans="1:1" x14ac:dyDescent="0.35">
      <c r="A2812" s="16" t="str">
        <f t="shared" si="43"/>
        <v/>
      </c>
    </row>
    <row r="2813" spans="1:1" x14ac:dyDescent="0.35">
      <c r="A2813" s="16" t="str">
        <f t="shared" si="43"/>
        <v/>
      </c>
    </row>
    <row r="2814" spans="1:1" x14ac:dyDescent="0.35">
      <c r="A2814" s="16" t="str">
        <f t="shared" si="43"/>
        <v/>
      </c>
    </row>
    <row r="2815" spans="1:1" x14ac:dyDescent="0.35">
      <c r="A2815" s="16" t="str">
        <f t="shared" si="43"/>
        <v/>
      </c>
    </row>
    <row r="2816" spans="1:1" x14ac:dyDescent="0.35">
      <c r="A2816" s="16" t="str">
        <f t="shared" si="43"/>
        <v/>
      </c>
    </row>
    <row r="2817" spans="1:1" x14ac:dyDescent="0.35">
      <c r="A2817" s="16" t="str">
        <f t="shared" si="43"/>
        <v/>
      </c>
    </row>
    <row r="2818" spans="1:1" x14ac:dyDescent="0.35">
      <c r="A2818" s="16" t="str">
        <f t="shared" si="43"/>
        <v/>
      </c>
    </row>
    <row r="2819" spans="1:1" x14ac:dyDescent="0.35">
      <c r="A2819" s="16" t="str">
        <f t="shared" si="43"/>
        <v/>
      </c>
    </row>
    <row r="2820" spans="1:1" x14ac:dyDescent="0.35">
      <c r="A2820" s="16" t="str">
        <f t="shared" si="43"/>
        <v/>
      </c>
    </row>
    <row r="2821" spans="1:1" x14ac:dyDescent="0.35">
      <c r="A2821" s="16" t="str">
        <f t="shared" si="43"/>
        <v/>
      </c>
    </row>
    <row r="2822" spans="1:1" x14ac:dyDescent="0.35">
      <c r="A2822" s="16" t="str">
        <f t="shared" si="43"/>
        <v/>
      </c>
    </row>
    <row r="2823" spans="1:1" x14ac:dyDescent="0.35">
      <c r="A2823" s="16" t="str">
        <f t="shared" si="43"/>
        <v/>
      </c>
    </row>
    <row r="2824" spans="1:1" x14ac:dyDescent="0.35">
      <c r="A2824" s="16" t="str">
        <f t="shared" si="43"/>
        <v/>
      </c>
    </row>
    <row r="2825" spans="1:1" x14ac:dyDescent="0.35">
      <c r="A2825" s="16" t="str">
        <f t="shared" si="43"/>
        <v/>
      </c>
    </row>
    <row r="2826" spans="1:1" x14ac:dyDescent="0.35">
      <c r="A2826" s="16" t="str">
        <f t="shared" si="43"/>
        <v/>
      </c>
    </row>
    <row r="2827" spans="1:1" x14ac:dyDescent="0.35">
      <c r="A2827" s="16" t="str">
        <f t="shared" si="43"/>
        <v/>
      </c>
    </row>
    <row r="2828" spans="1:1" x14ac:dyDescent="0.35">
      <c r="A2828" s="16" t="str">
        <f t="shared" ref="A2828:A2891" si="44">B2828&amp;C2828&amp;D2828</f>
        <v/>
      </c>
    </row>
    <row r="2829" spans="1:1" x14ac:dyDescent="0.35">
      <c r="A2829" s="16" t="str">
        <f t="shared" si="44"/>
        <v/>
      </c>
    </row>
    <row r="2830" spans="1:1" x14ac:dyDescent="0.35">
      <c r="A2830" s="16" t="str">
        <f t="shared" si="44"/>
        <v/>
      </c>
    </row>
    <row r="2831" spans="1:1" x14ac:dyDescent="0.35">
      <c r="A2831" s="16" t="str">
        <f t="shared" si="44"/>
        <v/>
      </c>
    </row>
    <row r="2832" spans="1:1" x14ac:dyDescent="0.35">
      <c r="A2832" s="16" t="str">
        <f t="shared" si="44"/>
        <v/>
      </c>
    </row>
    <row r="2833" spans="1:1" x14ac:dyDescent="0.35">
      <c r="A2833" s="16" t="str">
        <f t="shared" si="44"/>
        <v/>
      </c>
    </row>
    <row r="2834" spans="1:1" x14ac:dyDescent="0.35">
      <c r="A2834" s="16" t="str">
        <f t="shared" si="44"/>
        <v/>
      </c>
    </row>
    <row r="2835" spans="1:1" x14ac:dyDescent="0.35">
      <c r="A2835" s="16" t="str">
        <f t="shared" si="44"/>
        <v/>
      </c>
    </row>
    <row r="2836" spans="1:1" x14ac:dyDescent="0.35">
      <c r="A2836" s="16" t="str">
        <f t="shared" si="44"/>
        <v/>
      </c>
    </row>
    <row r="2837" spans="1:1" x14ac:dyDescent="0.35">
      <c r="A2837" s="16" t="str">
        <f t="shared" si="44"/>
        <v/>
      </c>
    </row>
    <row r="2838" spans="1:1" x14ac:dyDescent="0.35">
      <c r="A2838" s="16" t="str">
        <f t="shared" si="44"/>
        <v/>
      </c>
    </row>
    <row r="2839" spans="1:1" x14ac:dyDescent="0.35">
      <c r="A2839" s="16" t="str">
        <f t="shared" si="44"/>
        <v/>
      </c>
    </row>
    <row r="2840" spans="1:1" x14ac:dyDescent="0.35">
      <c r="A2840" s="16" t="str">
        <f t="shared" si="44"/>
        <v/>
      </c>
    </row>
    <row r="2841" spans="1:1" x14ac:dyDescent="0.35">
      <c r="A2841" s="16" t="str">
        <f t="shared" si="44"/>
        <v/>
      </c>
    </row>
    <row r="2842" spans="1:1" x14ac:dyDescent="0.35">
      <c r="A2842" s="16" t="str">
        <f t="shared" si="44"/>
        <v/>
      </c>
    </row>
    <row r="2843" spans="1:1" x14ac:dyDescent="0.35">
      <c r="A2843" s="16" t="str">
        <f t="shared" si="44"/>
        <v/>
      </c>
    </row>
    <row r="2844" spans="1:1" x14ac:dyDescent="0.35">
      <c r="A2844" s="16" t="str">
        <f t="shared" si="44"/>
        <v/>
      </c>
    </row>
    <row r="2845" spans="1:1" x14ac:dyDescent="0.35">
      <c r="A2845" s="16" t="str">
        <f t="shared" si="44"/>
        <v/>
      </c>
    </row>
    <row r="2846" spans="1:1" x14ac:dyDescent="0.35">
      <c r="A2846" s="16" t="str">
        <f t="shared" si="44"/>
        <v/>
      </c>
    </row>
    <row r="2847" spans="1:1" x14ac:dyDescent="0.35">
      <c r="A2847" s="16" t="str">
        <f t="shared" si="44"/>
        <v/>
      </c>
    </row>
    <row r="2848" spans="1:1" x14ac:dyDescent="0.35">
      <c r="A2848" s="16" t="str">
        <f t="shared" si="44"/>
        <v/>
      </c>
    </row>
    <row r="2849" spans="1:1" x14ac:dyDescent="0.35">
      <c r="A2849" s="16" t="str">
        <f t="shared" si="44"/>
        <v/>
      </c>
    </row>
    <row r="2850" spans="1:1" x14ac:dyDescent="0.35">
      <c r="A2850" s="16" t="str">
        <f t="shared" si="44"/>
        <v/>
      </c>
    </row>
    <row r="2851" spans="1:1" x14ac:dyDescent="0.35">
      <c r="A2851" s="16" t="str">
        <f t="shared" si="44"/>
        <v/>
      </c>
    </row>
    <row r="2852" spans="1:1" x14ac:dyDescent="0.35">
      <c r="A2852" s="16" t="str">
        <f t="shared" si="44"/>
        <v/>
      </c>
    </row>
    <row r="2853" spans="1:1" x14ac:dyDescent="0.35">
      <c r="A2853" s="16" t="str">
        <f t="shared" si="44"/>
        <v/>
      </c>
    </row>
    <row r="2854" spans="1:1" x14ac:dyDescent="0.35">
      <c r="A2854" s="16" t="str">
        <f t="shared" si="44"/>
        <v/>
      </c>
    </row>
    <row r="2855" spans="1:1" x14ac:dyDescent="0.35">
      <c r="A2855" s="16" t="str">
        <f t="shared" si="44"/>
        <v/>
      </c>
    </row>
    <row r="2856" spans="1:1" x14ac:dyDescent="0.35">
      <c r="A2856" s="16" t="str">
        <f t="shared" si="44"/>
        <v/>
      </c>
    </row>
    <row r="2857" spans="1:1" x14ac:dyDescent="0.35">
      <c r="A2857" s="16" t="str">
        <f t="shared" si="44"/>
        <v/>
      </c>
    </row>
    <row r="2858" spans="1:1" x14ac:dyDescent="0.35">
      <c r="A2858" s="16" t="str">
        <f t="shared" si="44"/>
        <v/>
      </c>
    </row>
    <row r="2859" spans="1:1" x14ac:dyDescent="0.35">
      <c r="A2859" s="16" t="str">
        <f t="shared" si="44"/>
        <v/>
      </c>
    </row>
    <row r="2860" spans="1:1" x14ac:dyDescent="0.35">
      <c r="A2860" s="16" t="str">
        <f t="shared" si="44"/>
        <v/>
      </c>
    </row>
    <row r="2861" spans="1:1" x14ac:dyDescent="0.35">
      <c r="A2861" s="16" t="str">
        <f t="shared" si="44"/>
        <v/>
      </c>
    </row>
    <row r="2862" spans="1:1" x14ac:dyDescent="0.35">
      <c r="A2862" s="16" t="str">
        <f t="shared" si="44"/>
        <v/>
      </c>
    </row>
    <row r="2863" spans="1:1" x14ac:dyDescent="0.35">
      <c r="A2863" s="16" t="str">
        <f t="shared" si="44"/>
        <v/>
      </c>
    </row>
    <row r="2864" spans="1:1" x14ac:dyDescent="0.35">
      <c r="A2864" s="16" t="str">
        <f t="shared" si="44"/>
        <v/>
      </c>
    </row>
    <row r="2865" spans="1:1" x14ac:dyDescent="0.35">
      <c r="A2865" s="16" t="str">
        <f t="shared" si="44"/>
        <v/>
      </c>
    </row>
    <row r="2866" spans="1:1" x14ac:dyDescent="0.35">
      <c r="A2866" s="16" t="str">
        <f t="shared" si="44"/>
        <v/>
      </c>
    </row>
    <row r="2867" spans="1:1" x14ac:dyDescent="0.35">
      <c r="A2867" s="16" t="str">
        <f t="shared" si="44"/>
        <v/>
      </c>
    </row>
    <row r="2868" spans="1:1" x14ac:dyDescent="0.35">
      <c r="A2868" s="16" t="str">
        <f t="shared" si="44"/>
        <v/>
      </c>
    </row>
    <row r="2869" spans="1:1" x14ac:dyDescent="0.35">
      <c r="A2869" s="16" t="str">
        <f t="shared" si="44"/>
        <v/>
      </c>
    </row>
    <row r="2870" spans="1:1" x14ac:dyDescent="0.35">
      <c r="A2870" s="16" t="str">
        <f t="shared" si="44"/>
        <v/>
      </c>
    </row>
    <row r="2871" spans="1:1" x14ac:dyDescent="0.35">
      <c r="A2871" s="16" t="str">
        <f t="shared" si="44"/>
        <v/>
      </c>
    </row>
    <row r="2872" spans="1:1" x14ac:dyDescent="0.35">
      <c r="A2872" s="16" t="str">
        <f t="shared" si="44"/>
        <v/>
      </c>
    </row>
    <row r="2873" spans="1:1" x14ac:dyDescent="0.35">
      <c r="A2873" s="16" t="str">
        <f t="shared" si="44"/>
        <v/>
      </c>
    </row>
    <row r="2874" spans="1:1" x14ac:dyDescent="0.35">
      <c r="A2874" s="16" t="str">
        <f t="shared" si="44"/>
        <v/>
      </c>
    </row>
    <row r="2875" spans="1:1" x14ac:dyDescent="0.35">
      <c r="A2875" s="16" t="str">
        <f t="shared" si="44"/>
        <v/>
      </c>
    </row>
    <row r="2876" spans="1:1" x14ac:dyDescent="0.35">
      <c r="A2876" s="16" t="str">
        <f t="shared" si="44"/>
        <v/>
      </c>
    </row>
    <row r="2877" spans="1:1" x14ac:dyDescent="0.35">
      <c r="A2877" s="16" t="str">
        <f t="shared" si="44"/>
        <v/>
      </c>
    </row>
    <row r="2878" spans="1:1" x14ac:dyDescent="0.35">
      <c r="A2878" s="16" t="str">
        <f t="shared" si="44"/>
        <v/>
      </c>
    </row>
    <row r="2879" spans="1:1" x14ac:dyDescent="0.35">
      <c r="A2879" s="16" t="str">
        <f t="shared" si="44"/>
        <v/>
      </c>
    </row>
    <row r="2880" spans="1:1" x14ac:dyDescent="0.35">
      <c r="A2880" s="16" t="str">
        <f t="shared" si="44"/>
        <v/>
      </c>
    </row>
    <row r="2881" spans="1:1" x14ac:dyDescent="0.35">
      <c r="A2881" s="16" t="str">
        <f t="shared" si="44"/>
        <v/>
      </c>
    </row>
    <row r="2882" spans="1:1" x14ac:dyDescent="0.35">
      <c r="A2882" s="16" t="str">
        <f t="shared" si="44"/>
        <v/>
      </c>
    </row>
    <row r="2883" spans="1:1" x14ac:dyDescent="0.35">
      <c r="A2883" s="16" t="str">
        <f t="shared" si="44"/>
        <v/>
      </c>
    </row>
    <row r="2884" spans="1:1" x14ac:dyDescent="0.35">
      <c r="A2884" s="16" t="str">
        <f t="shared" si="44"/>
        <v/>
      </c>
    </row>
    <row r="2885" spans="1:1" x14ac:dyDescent="0.35">
      <c r="A2885" s="16" t="str">
        <f t="shared" si="44"/>
        <v/>
      </c>
    </row>
    <row r="2886" spans="1:1" x14ac:dyDescent="0.35">
      <c r="A2886" s="16" t="str">
        <f t="shared" si="44"/>
        <v/>
      </c>
    </row>
    <row r="2887" spans="1:1" x14ac:dyDescent="0.35">
      <c r="A2887" s="16" t="str">
        <f t="shared" si="44"/>
        <v/>
      </c>
    </row>
    <row r="2888" spans="1:1" x14ac:dyDescent="0.35">
      <c r="A2888" s="16" t="str">
        <f t="shared" si="44"/>
        <v/>
      </c>
    </row>
    <row r="2889" spans="1:1" x14ac:dyDescent="0.35">
      <c r="A2889" s="16" t="str">
        <f t="shared" si="44"/>
        <v/>
      </c>
    </row>
    <row r="2890" spans="1:1" x14ac:dyDescent="0.35">
      <c r="A2890" s="16" t="str">
        <f t="shared" si="44"/>
        <v/>
      </c>
    </row>
    <row r="2891" spans="1:1" x14ac:dyDescent="0.35">
      <c r="A2891" s="16" t="str">
        <f t="shared" si="44"/>
        <v/>
      </c>
    </row>
    <row r="2892" spans="1:1" x14ac:dyDescent="0.35">
      <c r="A2892" s="16" t="str">
        <f t="shared" ref="A2892:A2955" si="45">B2892&amp;C2892&amp;D2892</f>
        <v/>
      </c>
    </row>
    <row r="2893" spans="1:1" x14ac:dyDescent="0.35">
      <c r="A2893" s="16" t="str">
        <f t="shared" si="45"/>
        <v/>
      </c>
    </row>
    <row r="2894" spans="1:1" x14ac:dyDescent="0.35">
      <c r="A2894" s="16" t="str">
        <f t="shared" si="45"/>
        <v/>
      </c>
    </row>
    <row r="2895" spans="1:1" x14ac:dyDescent="0.35">
      <c r="A2895" s="16" t="str">
        <f t="shared" si="45"/>
        <v/>
      </c>
    </row>
    <row r="2896" spans="1:1" x14ac:dyDescent="0.35">
      <c r="A2896" s="16" t="str">
        <f t="shared" si="45"/>
        <v/>
      </c>
    </row>
    <row r="2897" spans="1:1" x14ac:dyDescent="0.35">
      <c r="A2897" s="16" t="str">
        <f t="shared" si="45"/>
        <v/>
      </c>
    </row>
    <row r="2898" spans="1:1" x14ac:dyDescent="0.35">
      <c r="A2898" s="16" t="str">
        <f t="shared" si="45"/>
        <v/>
      </c>
    </row>
    <row r="2899" spans="1:1" x14ac:dyDescent="0.35">
      <c r="A2899" s="16" t="str">
        <f t="shared" si="45"/>
        <v/>
      </c>
    </row>
    <row r="2900" spans="1:1" x14ac:dyDescent="0.35">
      <c r="A2900" s="16" t="str">
        <f t="shared" si="45"/>
        <v/>
      </c>
    </row>
    <row r="2901" spans="1:1" x14ac:dyDescent="0.35">
      <c r="A2901" s="16" t="str">
        <f t="shared" si="45"/>
        <v/>
      </c>
    </row>
    <row r="2902" spans="1:1" x14ac:dyDescent="0.35">
      <c r="A2902" s="16" t="str">
        <f t="shared" si="45"/>
        <v/>
      </c>
    </row>
    <row r="2903" spans="1:1" x14ac:dyDescent="0.35">
      <c r="A2903" s="16" t="str">
        <f t="shared" si="45"/>
        <v/>
      </c>
    </row>
    <row r="2904" spans="1:1" x14ac:dyDescent="0.35">
      <c r="A2904" s="16" t="str">
        <f t="shared" si="45"/>
        <v/>
      </c>
    </row>
    <row r="2905" spans="1:1" x14ac:dyDescent="0.35">
      <c r="A2905" s="16" t="str">
        <f t="shared" si="45"/>
        <v/>
      </c>
    </row>
    <row r="2906" spans="1:1" x14ac:dyDescent="0.35">
      <c r="A2906" s="16" t="str">
        <f t="shared" si="45"/>
        <v/>
      </c>
    </row>
    <row r="2907" spans="1:1" x14ac:dyDescent="0.35">
      <c r="A2907" s="16" t="str">
        <f t="shared" si="45"/>
        <v/>
      </c>
    </row>
    <row r="2908" spans="1:1" x14ac:dyDescent="0.35">
      <c r="A2908" s="16" t="str">
        <f t="shared" si="45"/>
        <v/>
      </c>
    </row>
    <row r="2909" spans="1:1" x14ac:dyDescent="0.35">
      <c r="A2909" s="16" t="str">
        <f t="shared" si="45"/>
        <v/>
      </c>
    </row>
    <row r="2910" spans="1:1" x14ac:dyDescent="0.35">
      <c r="A2910" s="16" t="str">
        <f t="shared" si="45"/>
        <v/>
      </c>
    </row>
    <row r="2911" spans="1:1" x14ac:dyDescent="0.35">
      <c r="A2911" s="16" t="str">
        <f t="shared" si="45"/>
        <v/>
      </c>
    </row>
    <row r="2912" spans="1:1" x14ac:dyDescent="0.35">
      <c r="A2912" s="16" t="str">
        <f t="shared" si="45"/>
        <v/>
      </c>
    </row>
    <row r="2913" spans="1:1" x14ac:dyDescent="0.35">
      <c r="A2913" s="16" t="str">
        <f t="shared" si="45"/>
        <v/>
      </c>
    </row>
    <row r="2914" spans="1:1" x14ac:dyDescent="0.35">
      <c r="A2914" s="16" t="str">
        <f t="shared" si="45"/>
        <v/>
      </c>
    </row>
    <row r="2915" spans="1:1" x14ac:dyDescent="0.35">
      <c r="A2915" s="16" t="str">
        <f t="shared" si="45"/>
        <v/>
      </c>
    </row>
    <row r="2916" spans="1:1" x14ac:dyDescent="0.35">
      <c r="A2916" s="16" t="str">
        <f t="shared" si="45"/>
        <v/>
      </c>
    </row>
    <row r="2917" spans="1:1" x14ac:dyDescent="0.35">
      <c r="A2917" s="16" t="str">
        <f t="shared" si="45"/>
        <v/>
      </c>
    </row>
    <row r="2918" spans="1:1" x14ac:dyDescent="0.35">
      <c r="A2918" s="16" t="str">
        <f t="shared" si="45"/>
        <v/>
      </c>
    </row>
    <row r="2919" spans="1:1" x14ac:dyDescent="0.35">
      <c r="A2919" s="16" t="str">
        <f t="shared" si="45"/>
        <v/>
      </c>
    </row>
    <row r="2920" spans="1:1" x14ac:dyDescent="0.35">
      <c r="A2920" s="16" t="str">
        <f t="shared" si="45"/>
        <v/>
      </c>
    </row>
    <row r="2921" spans="1:1" x14ac:dyDescent="0.35">
      <c r="A2921" s="16" t="str">
        <f t="shared" si="45"/>
        <v/>
      </c>
    </row>
    <row r="2922" spans="1:1" x14ac:dyDescent="0.35">
      <c r="A2922" s="16" t="str">
        <f t="shared" si="45"/>
        <v/>
      </c>
    </row>
    <row r="2923" spans="1:1" x14ac:dyDescent="0.35">
      <c r="A2923" s="16" t="str">
        <f t="shared" si="45"/>
        <v/>
      </c>
    </row>
    <row r="2924" spans="1:1" x14ac:dyDescent="0.35">
      <c r="A2924" s="16" t="str">
        <f t="shared" si="45"/>
        <v/>
      </c>
    </row>
    <row r="2925" spans="1:1" x14ac:dyDescent="0.35">
      <c r="A2925" s="16" t="str">
        <f t="shared" si="45"/>
        <v/>
      </c>
    </row>
    <row r="2926" spans="1:1" x14ac:dyDescent="0.35">
      <c r="A2926" s="16" t="str">
        <f t="shared" si="45"/>
        <v/>
      </c>
    </row>
    <row r="2927" spans="1:1" x14ac:dyDescent="0.35">
      <c r="A2927" s="16" t="str">
        <f t="shared" si="45"/>
        <v/>
      </c>
    </row>
    <row r="2928" spans="1:1" x14ac:dyDescent="0.35">
      <c r="A2928" s="16" t="str">
        <f t="shared" si="45"/>
        <v/>
      </c>
    </row>
    <row r="2929" spans="1:1" x14ac:dyDescent="0.35">
      <c r="A2929" s="16" t="str">
        <f t="shared" si="45"/>
        <v/>
      </c>
    </row>
    <row r="2930" spans="1:1" x14ac:dyDescent="0.35">
      <c r="A2930" s="16" t="str">
        <f t="shared" si="45"/>
        <v/>
      </c>
    </row>
    <row r="2931" spans="1:1" x14ac:dyDescent="0.35">
      <c r="A2931" s="16" t="str">
        <f t="shared" si="45"/>
        <v/>
      </c>
    </row>
    <row r="2932" spans="1:1" x14ac:dyDescent="0.35">
      <c r="A2932" s="16" t="str">
        <f t="shared" si="45"/>
        <v/>
      </c>
    </row>
    <row r="2933" spans="1:1" x14ac:dyDescent="0.35">
      <c r="A2933" s="16" t="str">
        <f t="shared" si="45"/>
        <v/>
      </c>
    </row>
    <row r="2934" spans="1:1" x14ac:dyDescent="0.35">
      <c r="A2934" s="16" t="str">
        <f t="shared" si="45"/>
        <v/>
      </c>
    </row>
    <row r="2935" spans="1:1" x14ac:dyDescent="0.35">
      <c r="A2935" s="16" t="str">
        <f t="shared" si="45"/>
        <v/>
      </c>
    </row>
    <row r="2936" spans="1:1" x14ac:dyDescent="0.35">
      <c r="A2936" s="16" t="str">
        <f t="shared" si="45"/>
        <v/>
      </c>
    </row>
    <row r="2937" spans="1:1" x14ac:dyDescent="0.35">
      <c r="A2937" s="16" t="str">
        <f t="shared" si="45"/>
        <v/>
      </c>
    </row>
    <row r="2938" spans="1:1" x14ac:dyDescent="0.35">
      <c r="A2938" s="16" t="str">
        <f t="shared" si="45"/>
        <v/>
      </c>
    </row>
    <row r="2939" spans="1:1" x14ac:dyDescent="0.35">
      <c r="A2939" s="16" t="str">
        <f t="shared" si="45"/>
        <v/>
      </c>
    </row>
    <row r="2940" spans="1:1" x14ac:dyDescent="0.35">
      <c r="A2940" s="16" t="str">
        <f t="shared" si="45"/>
        <v/>
      </c>
    </row>
    <row r="2941" spans="1:1" x14ac:dyDescent="0.35">
      <c r="A2941" s="16" t="str">
        <f t="shared" si="45"/>
        <v/>
      </c>
    </row>
    <row r="2942" spans="1:1" x14ac:dyDescent="0.35">
      <c r="A2942" s="16" t="str">
        <f t="shared" si="45"/>
        <v/>
      </c>
    </row>
    <row r="2943" spans="1:1" x14ac:dyDescent="0.35">
      <c r="A2943" s="16" t="str">
        <f t="shared" si="45"/>
        <v/>
      </c>
    </row>
    <row r="2944" spans="1:1" x14ac:dyDescent="0.35">
      <c r="A2944" s="16" t="str">
        <f t="shared" si="45"/>
        <v/>
      </c>
    </row>
    <row r="2945" spans="1:1" x14ac:dyDescent="0.35">
      <c r="A2945" s="16" t="str">
        <f t="shared" si="45"/>
        <v/>
      </c>
    </row>
    <row r="2946" spans="1:1" x14ac:dyDescent="0.35">
      <c r="A2946" s="16" t="str">
        <f t="shared" si="45"/>
        <v/>
      </c>
    </row>
    <row r="2947" spans="1:1" x14ac:dyDescent="0.35">
      <c r="A2947" s="16" t="str">
        <f t="shared" si="45"/>
        <v/>
      </c>
    </row>
    <row r="2948" spans="1:1" x14ac:dyDescent="0.35">
      <c r="A2948" s="16" t="str">
        <f t="shared" si="45"/>
        <v/>
      </c>
    </row>
    <row r="2949" spans="1:1" x14ac:dyDescent="0.35">
      <c r="A2949" s="16" t="str">
        <f t="shared" si="45"/>
        <v/>
      </c>
    </row>
    <row r="2950" spans="1:1" x14ac:dyDescent="0.35">
      <c r="A2950" s="16" t="str">
        <f t="shared" si="45"/>
        <v/>
      </c>
    </row>
    <row r="2951" spans="1:1" x14ac:dyDescent="0.35">
      <c r="A2951" s="16" t="str">
        <f t="shared" si="45"/>
        <v/>
      </c>
    </row>
    <row r="2952" spans="1:1" x14ac:dyDescent="0.35">
      <c r="A2952" s="16" t="str">
        <f t="shared" si="45"/>
        <v/>
      </c>
    </row>
    <row r="2953" spans="1:1" x14ac:dyDescent="0.35">
      <c r="A2953" s="16" t="str">
        <f t="shared" si="45"/>
        <v/>
      </c>
    </row>
    <row r="2954" spans="1:1" x14ac:dyDescent="0.35">
      <c r="A2954" s="16" t="str">
        <f t="shared" si="45"/>
        <v/>
      </c>
    </row>
    <row r="2955" spans="1:1" x14ac:dyDescent="0.35">
      <c r="A2955" s="16" t="str">
        <f t="shared" si="45"/>
        <v/>
      </c>
    </row>
    <row r="2956" spans="1:1" x14ac:dyDescent="0.35">
      <c r="A2956" s="16" t="str">
        <f t="shared" ref="A2956:A3019" si="46">B2956&amp;C2956&amp;D2956</f>
        <v/>
      </c>
    </row>
    <row r="2957" spans="1:1" x14ac:dyDescent="0.35">
      <c r="A2957" s="16" t="str">
        <f t="shared" si="46"/>
        <v/>
      </c>
    </row>
    <row r="2958" spans="1:1" x14ac:dyDescent="0.35">
      <c r="A2958" s="16" t="str">
        <f t="shared" si="46"/>
        <v/>
      </c>
    </row>
    <row r="2959" spans="1:1" x14ac:dyDescent="0.35">
      <c r="A2959" s="16" t="str">
        <f t="shared" si="46"/>
        <v/>
      </c>
    </row>
    <row r="2960" spans="1:1" x14ac:dyDescent="0.35">
      <c r="A2960" s="16" t="str">
        <f t="shared" si="46"/>
        <v/>
      </c>
    </row>
    <row r="2961" spans="1:1" x14ac:dyDescent="0.35">
      <c r="A2961" s="16" t="str">
        <f t="shared" si="46"/>
        <v/>
      </c>
    </row>
    <row r="2962" spans="1:1" x14ac:dyDescent="0.35">
      <c r="A2962" s="16" t="str">
        <f t="shared" si="46"/>
        <v/>
      </c>
    </row>
    <row r="2963" spans="1:1" x14ac:dyDescent="0.35">
      <c r="A2963" s="16" t="str">
        <f t="shared" si="46"/>
        <v/>
      </c>
    </row>
    <row r="2964" spans="1:1" x14ac:dyDescent="0.35">
      <c r="A2964" s="16" t="str">
        <f t="shared" si="46"/>
        <v/>
      </c>
    </row>
    <row r="2965" spans="1:1" x14ac:dyDescent="0.35">
      <c r="A2965" s="16" t="str">
        <f t="shared" si="46"/>
        <v/>
      </c>
    </row>
    <row r="2966" spans="1:1" x14ac:dyDescent="0.35">
      <c r="A2966" s="16" t="str">
        <f t="shared" si="46"/>
        <v/>
      </c>
    </row>
    <row r="2967" spans="1:1" x14ac:dyDescent="0.35">
      <c r="A2967" s="16" t="str">
        <f t="shared" si="46"/>
        <v/>
      </c>
    </row>
    <row r="2968" spans="1:1" x14ac:dyDescent="0.35">
      <c r="A2968" s="16" t="str">
        <f t="shared" si="46"/>
        <v/>
      </c>
    </row>
    <row r="2969" spans="1:1" x14ac:dyDescent="0.35">
      <c r="A2969" s="16" t="str">
        <f t="shared" si="46"/>
        <v/>
      </c>
    </row>
    <row r="2970" spans="1:1" x14ac:dyDescent="0.35">
      <c r="A2970" s="16" t="str">
        <f t="shared" si="46"/>
        <v/>
      </c>
    </row>
    <row r="2971" spans="1:1" x14ac:dyDescent="0.35">
      <c r="A2971" s="16" t="str">
        <f t="shared" si="46"/>
        <v/>
      </c>
    </row>
    <row r="2972" spans="1:1" x14ac:dyDescent="0.35">
      <c r="A2972" s="16" t="str">
        <f t="shared" si="46"/>
        <v/>
      </c>
    </row>
    <row r="2973" spans="1:1" x14ac:dyDescent="0.35">
      <c r="A2973" s="16" t="str">
        <f t="shared" si="46"/>
        <v/>
      </c>
    </row>
    <row r="2974" spans="1:1" x14ac:dyDescent="0.35">
      <c r="A2974" s="16" t="str">
        <f t="shared" si="46"/>
        <v/>
      </c>
    </row>
    <row r="2975" spans="1:1" x14ac:dyDescent="0.35">
      <c r="A2975" s="16" t="str">
        <f t="shared" si="46"/>
        <v/>
      </c>
    </row>
    <row r="2976" spans="1:1" x14ac:dyDescent="0.35">
      <c r="A2976" s="16" t="str">
        <f t="shared" si="46"/>
        <v/>
      </c>
    </row>
    <row r="2977" spans="1:1" x14ac:dyDescent="0.35">
      <c r="A2977" s="16" t="str">
        <f t="shared" si="46"/>
        <v/>
      </c>
    </row>
    <row r="2978" spans="1:1" x14ac:dyDescent="0.35">
      <c r="A2978" s="16" t="str">
        <f t="shared" si="46"/>
        <v/>
      </c>
    </row>
    <row r="2979" spans="1:1" x14ac:dyDescent="0.35">
      <c r="A2979" s="16" t="str">
        <f t="shared" si="46"/>
        <v/>
      </c>
    </row>
    <row r="2980" spans="1:1" x14ac:dyDescent="0.35">
      <c r="A2980" s="16" t="str">
        <f t="shared" si="46"/>
        <v/>
      </c>
    </row>
    <row r="2981" spans="1:1" x14ac:dyDescent="0.35">
      <c r="A2981" s="16" t="str">
        <f t="shared" si="46"/>
        <v/>
      </c>
    </row>
    <row r="2982" spans="1:1" x14ac:dyDescent="0.35">
      <c r="A2982" s="16" t="str">
        <f t="shared" si="46"/>
        <v/>
      </c>
    </row>
    <row r="2983" spans="1:1" x14ac:dyDescent="0.35">
      <c r="A2983" s="16" t="str">
        <f t="shared" si="46"/>
        <v/>
      </c>
    </row>
    <row r="2984" spans="1:1" x14ac:dyDescent="0.35">
      <c r="A2984" s="16" t="str">
        <f t="shared" si="46"/>
        <v/>
      </c>
    </row>
    <row r="2985" spans="1:1" x14ac:dyDescent="0.35">
      <c r="A2985" s="16" t="str">
        <f t="shared" si="46"/>
        <v/>
      </c>
    </row>
    <row r="2986" spans="1:1" x14ac:dyDescent="0.35">
      <c r="A2986" s="16" t="str">
        <f t="shared" si="46"/>
        <v/>
      </c>
    </row>
    <row r="2987" spans="1:1" x14ac:dyDescent="0.35">
      <c r="A2987" s="16" t="str">
        <f t="shared" si="46"/>
        <v/>
      </c>
    </row>
    <row r="2988" spans="1:1" x14ac:dyDescent="0.35">
      <c r="A2988" s="16" t="str">
        <f t="shared" si="46"/>
        <v/>
      </c>
    </row>
    <row r="2989" spans="1:1" x14ac:dyDescent="0.35">
      <c r="A2989" s="16" t="str">
        <f t="shared" si="46"/>
        <v/>
      </c>
    </row>
    <row r="2990" spans="1:1" x14ac:dyDescent="0.35">
      <c r="A2990" s="16" t="str">
        <f t="shared" si="46"/>
        <v/>
      </c>
    </row>
    <row r="2991" spans="1:1" x14ac:dyDescent="0.35">
      <c r="A2991" s="16" t="str">
        <f t="shared" si="46"/>
        <v/>
      </c>
    </row>
    <row r="2992" spans="1:1" x14ac:dyDescent="0.35">
      <c r="A2992" s="16" t="str">
        <f t="shared" si="46"/>
        <v/>
      </c>
    </row>
    <row r="2993" spans="1:1" x14ac:dyDescent="0.35">
      <c r="A2993" s="16" t="str">
        <f t="shared" si="46"/>
        <v/>
      </c>
    </row>
    <row r="2994" spans="1:1" x14ac:dyDescent="0.35">
      <c r="A2994" s="16" t="str">
        <f t="shared" si="46"/>
        <v/>
      </c>
    </row>
    <row r="2995" spans="1:1" x14ac:dyDescent="0.35">
      <c r="A2995" s="16" t="str">
        <f t="shared" si="46"/>
        <v/>
      </c>
    </row>
    <row r="2996" spans="1:1" x14ac:dyDescent="0.35">
      <c r="A2996" s="16" t="str">
        <f t="shared" si="46"/>
        <v/>
      </c>
    </row>
    <row r="2997" spans="1:1" x14ac:dyDescent="0.35">
      <c r="A2997" s="16" t="str">
        <f t="shared" si="46"/>
        <v/>
      </c>
    </row>
    <row r="2998" spans="1:1" x14ac:dyDescent="0.35">
      <c r="A2998" s="16" t="str">
        <f t="shared" si="46"/>
        <v/>
      </c>
    </row>
    <row r="2999" spans="1:1" x14ac:dyDescent="0.35">
      <c r="A2999" s="16" t="str">
        <f t="shared" si="46"/>
        <v/>
      </c>
    </row>
    <row r="3000" spans="1:1" x14ac:dyDescent="0.35">
      <c r="A3000" s="16" t="str">
        <f t="shared" si="46"/>
        <v/>
      </c>
    </row>
    <row r="3001" spans="1:1" x14ac:dyDescent="0.35">
      <c r="A3001" s="16" t="str">
        <f t="shared" si="46"/>
        <v/>
      </c>
    </row>
    <row r="3002" spans="1:1" x14ac:dyDescent="0.35">
      <c r="A3002" s="16" t="str">
        <f t="shared" si="46"/>
        <v/>
      </c>
    </row>
    <row r="3003" spans="1:1" x14ac:dyDescent="0.35">
      <c r="A3003" s="16" t="str">
        <f t="shared" si="46"/>
        <v/>
      </c>
    </row>
    <row r="3004" spans="1:1" x14ac:dyDescent="0.35">
      <c r="A3004" s="16" t="str">
        <f t="shared" si="46"/>
        <v/>
      </c>
    </row>
    <row r="3005" spans="1:1" x14ac:dyDescent="0.35">
      <c r="A3005" s="16" t="str">
        <f t="shared" si="46"/>
        <v/>
      </c>
    </row>
    <row r="3006" spans="1:1" x14ac:dyDescent="0.35">
      <c r="A3006" s="16" t="str">
        <f t="shared" si="46"/>
        <v/>
      </c>
    </row>
    <row r="3007" spans="1:1" x14ac:dyDescent="0.35">
      <c r="A3007" s="16" t="str">
        <f t="shared" si="46"/>
        <v/>
      </c>
    </row>
    <row r="3008" spans="1:1" x14ac:dyDescent="0.35">
      <c r="A3008" s="16" t="str">
        <f t="shared" si="46"/>
        <v/>
      </c>
    </row>
    <row r="3009" spans="1:1" x14ac:dyDescent="0.35">
      <c r="A3009" s="16" t="str">
        <f t="shared" si="46"/>
        <v/>
      </c>
    </row>
    <row r="3010" spans="1:1" x14ac:dyDescent="0.35">
      <c r="A3010" s="16" t="str">
        <f t="shared" si="46"/>
        <v/>
      </c>
    </row>
    <row r="3011" spans="1:1" x14ac:dyDescent="0.35">
      <c r="A3011" s="16" t="str">
        <f t="shared" si="46"/>
        <v/>
      </c>
    </row>
    <row r="3012" spans="1:1" x14ac:dyDescent="0.35">
      <c r="A3012" s="16" t="str">
        <f t="shared" si="46"/>
        <v/>
      </c>
    </row>
    <row r="3013" spans="1:1" x14ac:dyDescent="0.35">
      <c r="A3013" s="16" t="str">
        <f t="shared" si="46"/>
        <v/>
      </c>
    </row>
    <row r="3014" spans="1:1" x14ac:dyDescent="0.35">
      <c r="A3014" s="16" t="str">
        <f t="shared" si="46"/>
        <v/>
      </c>
    </row>
    <row r="3015" spans="1:1" x14ac:dyDescent="0.35">
      <c r="A3015" s="16" t="str">
        <f t="shared" si="46"/>
        <v/>
      </c>
    </row>
    <row r="3016" spans="1:1" x14ac:dyDescent="0.35">
      <c r="A3016" s="16" t="str">
        <f t="shared" si="46"/>
        <v/>
      </c>
    </row>
    <row r="3017" spans="1:1" x14ac:dyDescent="0.35">
      <c r="A3017" s="16" t="str">
        <f t="shared" si="46"/>
        <v/>
      </c>
    </row>
    <row r="3018" spans="1:1" x14ac:dyDescent="0.35">
      <c r="A3018" s="16" t="str">
        <f t="shared" si="46"/>
        <v/>
      </c>
    </row>
    <row r="3019" spans="1:1" x14ac:dyDescent="0.35">
      <c r="A3019" s="16" t="str">
        <f t="shared" si="46"/>
        <v/>
      </c>
    </row>
    <row r="3020" spans="1:1" x14ac:dyDescent="0.35">
      <c r="A3020" s="16" t="str">
        <f t="shared" ref="A3020:A3083" si="47">B3020&amp;C3020&amp;D3020</f>
        <v/>
      </c>
    </row>
    <row r="3021" spans="1:1" x14ac:dyDescent="0.35">
      <c r="A3021" s="16" t="str">
        <f t="shared" si="47"/>
        <v/>
      </c>
    </row>
    <row r="3022" spans="1:1" x14ac:dyDescent="0.35">
      <c r="A3022" s="16" t="str">
        <f t="shared" si="47"/>
        <v/>
      </c>
    </row>
    <row r="3023" spans="1:1" x14ac:dyDescent="0.35">
      <c r="A3023" s="16" t="str">
        <f t="shared" si="47"/>
        <v/>
      </c>
    </row>
    <row r="3024" spans="1:1" x14ac:dyDescent="0.35">
      <c r="A3024" s="16" t="str">
        <f t="shared" si="47"/>
        <v/>
      </c>
    </row>
    <row r="3025" spans="1:1" x14ac:dyDescent="0.35">
      <c r="A3025" s="16" t="str">
        <f t="shared" si="47"/>
        <v/>
      </c>
    </row>
    <row r="3026" spans="1:1" x14ac:dyDescent="0.35">
      <c r="A3026" s="16" t="str">
        <f t="shared" si="47"/>
        <v/>
      </c>
    </row>
    <row r="3027" spans="1:1" x14ac:dyDescent="0.35">
      <c r="A3027" s="16" t="str">
        <f t="shared" si="47"/>
        <v/>
      </c>
    </row>
    <row r="3028" spans="1:1" x14ac:dyDescent="0.35">
      <c r="A3028" s="16" t="str">
        <f t="shared" si="47"/>
        <v/>
      </c>
    </row>
    <row r="3029" spans="1:1" x14ac:dyDescent="0.35">
      <c r="A3029" s="16" t="str">
        <f t="shared" si="47"/>
        <v/>
      </c>
    </row>
    <row r="3030" spans="1:1" x14ac:dyDescent="0.35">
      <c r="A3030" s="16" t="str">
        <f t="shared" si="47"/>
        <v/>
      </c>
    </row>
    <row r="3031" spans="1:1" x14ac:dyDescent="0.35">
      <c r="A3031" s="16" t="str">
        <f t="shared" si="47"/>
        <v/>
      </c>
    </row>
    <row r="3032" spans="1:1" x14ac:dyDescent="0.35">
      <c r="A3032" s="16" t="str">
        <f t="shared" si="47"/>
        <v/>
      </c>
    </row>
    <row r="3033" spans="1:1" x14ac:dyDescent="0.35">
      <c r="A3033" s="16" t="str">
        <f t="shared" si="47"/>
        <v/>
      </c>
    </row>
    <row r="3034" spans="1:1" x14ac:dyDescent="0.35">
      <c r="A3034" s="16" t="str">
        <f t="shared" si="47"/>
        <v/>
      </c>
    </row>
    <row r="3035" spans="1:1" x14ac:dyDescent="0.35">
      <c r="A3035" s="16" t="str">
        <f t="shared" si="47"/>
        <v/>
      </c>
    </row>
    <row r="3036" spans="1:1" x14ac:dyDescent="0.35">
      <c r="A3036" s="16" t="str">
        <f t="shared" si="47"/>
        <v/>
      </c>
    </row>
    <row r="3037" spans="1:1" x14ac:dyDescent="0.35">
      <c r="A3037" s="16" t="str">
        <f t="shared" si="47"/>
        <v/>
      </c>
    </row>
    <row r="3038" spans="1:1" x14ac:dyDescent="0.35">
      <c r="A3038" s="16" t="str">
        <f t="shared" si="47"/>
        <v/>
      </c>
    </row>
    <row r="3039" spans="1:1" x14ac:dyDescent="0.35">
      <c r="A3039" s="16" t="str">
        <f t="shared" si="47"/>
        <v/>
      </c>
    </row>
    <row r="3040" spans="1:1" x14ac:dyDescent="0.35">
      <c r="A3040" s="16" t="str">
        <f t="shared" si="47"/>
        <v/>
      </c>
    </row>
    <row r="3041" spans="1:1" x14ac:dyDescent="0.35">
      <c r="A3041" s="16" t="str">
        <f t="shared" si="47"/>
        <v/>
      </c>
    </row>
    <row r="3042" spans="1:1" x14ac:dyDescent="0.35">
      <c r="A3042" s="16" t="str">
        <f t="shared" si="47"/>
        <v/>
      </c>
    </row>
    <row r="3043" spans="1:1" x14ac:dyDescent="0.35">
      <c r="A3043" s="16" t="str">
        <f t="shared" si="47"/>
        <v/>
      </c>
    </row>
    <row r="3044" spans="1:1" x14ac:dyDescent="0.35">
      <c r="A3044" s="16" t="str">
        <f t="shared" si="47"/>
        <v/>
      </c>
    </row>
    <row r="3045" spans="1:1" x14ac:dyDescent="0.35">
      <c r="A3045" s="16" t="str">
        <f t="shared" si="47"/>
        <v/>
      </c>
    </row>
    <row r="3046" spans="1:1" x14ac:dyDescent="0.35">
      <c r="A3046" s="16" t="str">
        <f t="shared" si="47"/>
        <v/>
      </c>
    </row>
    <row r="3047" spans="1:1" x14ac:dyDescent="0.35">
      <c r="A3047" s="16" t="str">
        <f t="shared" si="47"/>
        <v/>
      </c>
    </row>
    <row r="3048" spans="1:1" x14ac:dyDescent="0.35">
      <c r="A3048" s="16" t="str">
        <f t="shared" si="47"/>
        <v/>
      </c>
    </row>
    <row r="3049" spans="1:1" x14ac:dyDescent="0.35">
      <c r="A3049" s="16" t="str">
        <f t="shared" si="47"/>
        <v/>
      </c>
    </row>
    <row r="3050" spans="1:1" x14ac:dyDescent="0.35">
      <c r="A3050" s="16" t="str">
        <f t="shared" si="47"/>
        <v/>
      </c>
    </row>
    <row r="3051" spans="1:1" x14ac:dyDescent="0.35">
      <c r="A3051" s="16" t="str">
        <f t="shared" si="47"/>
        <v/>
      </c>
    </row>
    <row r="3052" spans="1:1" x14ac:dyDescent="0.35">
      <c r="A3052" s="16" t="str">
        <f t="shared" si="47"/>
        <v/>
      </c>
    </row>
    <row r="3053" spans="1:1" x14ac:dyDescent="0.35">
      <c r="A3053" s="16" t="str">
        <f t="shared" si="47"/>
        <v/>
      </c>
    </row>
    <row r="3054" spans="1:1" x14ac:dyDescent="0.35">
      <c r="A3054" s="16" t="str">
        <f t="shared" si="47"/>
        <v/>
      </c>
    </row>
    <row r="3055" spans="1:1" x14ac:dyDescent="0.35">
      <c r="A3055" s="16" t="str">
        <f t="shared" si="47"/>
        <v/>
      </c>
    </row>
    <row r="3056" spans="1:1" x14ac:dyDescent="0.35">
      <c r="A3056" s="16" t="str">
        <f t="shared" si="47"/>
        <v/>
      </c>
    </row>
    <row r="3057" spans="1:1" x14ac:dyDescent="0.35">
      <c r="A3057" s="16" t="str">
        <f t="shared" si="47"/>
        <v/>
      </c>
    </row>
    <row r="3058" spans="1:1" x14ac:dyDescent="0.35">
      <c r="A3058" s="16" t="str">
        <f t="shared" si="47"/>
        <v/>
      </c>
    </row>
    <row r="3059" spans="1:1" x14ac:dyDescent="0.35">
      <c r="A3059" s="16" t="str">
        <f t="shared" si="47"/>
        <v/>
      </c>
    </row>
    <row r="3060" spans="1:1" x14ac:dyDescent="0.35">
      <c r="A3060" s="16" t="str">
        <f t="shared" si="47"/>
        <v/>
      </c>
    </row>
    <row r="3061" spans="1:1" x14ac:dyDescent="0.35">
      <c r="A3061" s="16" t="str">
        <f t="shared" si="47"/>
        <v/>
      </c>
    </row>
    <row r="3062" spans="1:1" x14ac:dyDescent="0.35">
      <c r="A3062" s="16" t="str">
        <f t="shared" si="47"/>
        <v/>
      </c>
    </row>
    <row r="3063" spans="1:1" x14ac:dyDescent="0.35">
      <c r="A3063" s="16" t="str">
        <f t="shared" si="47"/>
        <v/>
      </c>
    </row>
    <row r="3064" spans="1:1" x14ac:dyDescent="0.35">
      <c r="A3064" s="16" t="str">
        <f t="shared" si="47"/>
        <v/>
      </c>
    </row>
    <row r="3065" spans="1:1" x14ac:dyDescent="0.35">
      <c r="A3065" s="16" t="str">
        <f t="shared" si="47"/>
        <v/>
      </c>
    </row>
    <row r="3066" spans="1:1" x14ac:dyDescent="0.35">
      <c r="A3066" s="16" t="str">
        <f t="shared" si="47"/>
        <v/>
      </c>
    </row>
    <row r="3067" spans="1:1" x14ac:dyDescent="0.35">
      <c r="A3067" s="16" t="str">
        <f t="shared" si="47"/>
        <v/>
      </c>
    </row>
    <row r="3068" spans="1:1" x14ac:dyDescent="0.35">
      <c r="A3068" s="16" t="str">
        <f t="shared" si="47"/>
        <v/>
      </c>
    </row>
    <row r="3069" spans="1:1" x14ac:dyDescent="0.35">
      <c r="A3069" s="16" t="str">
        <f t="shared" si="47"/>
        <v/>
      </c>
    </row>
    <row r="3070" spans="1:1" x14ac:dyDescent="0.35">
      <c r="A3070" s="16" t="str">
        <f t="shared" si="47"/>
        <v/>
      </c>
    </row>
    <row r="3071" spans="1:1" x14ac:dyDescent="0.35">
      <c r="A3071" s="16" t="str">
        <f t="shared" si="47"/>
        <v/>
      </c>
    </row>
    <row r="3072" spans="1:1" x14ac:dyDescent="0.35">
      <c r="A3072" s="16" t="str">
        <f t="shared" si="47"/>
        <v/>
      </c>
    </row>
    <row r="3073" spans="1:1" x14ac:dyDescent="0.35">
      <c r="A3073" s="16" t="str">
        <f t="shared" si="47"/>
        <v/>
      </c>
    </row>
    <row r="3074" spans="1:1" x14ac:dyDescent="0.35">
      <c r="A3074" s="16" t="str">
        <f t="shared" si="47"/>
        <v/>
      </c>
    </row>
    <row r="3075" spans="1:1" x14ac:dyDescent="0.35">
      <c r="A3075" s="16" t="str">
        <f t="shared" si="47"/>
        <v/>
      </c>
    </row>
    <row r="3076" spans="1:1" x14ac:dyDescent="0.35">
      <c r="A3076" s="16" t="str">
        <f t="shared" si="47"/>
        <v/>
      </c>
    </row>
    <row r="3077" spans="1:1" x14ac:dyDescent="0.35">
      <c r="A3077" s="16" t="str">
        <f t="shared" si="47"/>
        <v/>
      </c>
    </row>
    <row r="3078" spans="1:1" x14ac:dyDescent="0.35">
      <c r="A3078" s="16" t="str">
        <f t="shared" si="47"/>
        <v/>
      </c>
    </row>
    <row r="3079" spans="1:1" x14ac:dyDescent="0.35">
      <c r="A3079" s="16" t="str">
        <f t="shared" si="47"/>
        <v/>
      </c>
    </row>
    <row r="3080" spans="1:1" x14ac:dyDescent="0.35">
      <c r="A3080" s="16" t="str">
        <f t="shared" si="47"/>
        <v/>
      </c>
    </row>
    <row r="3081" spans="1:1" x14ac:dyDescent="0.35">
      <c r="A3081" s="16" t="str">
        <f t="shared" si="47"/>
        <v/>
      </c>
    </row>
    <row r="3082" spans="1:1" x14ac:dyDescent="0.35">
      <c r="A3082" s="16" t="str">
        <f t="shared" si="47"/>
        <v/>
      </c>
    </row>
    <row r="3083" spans="1:1" x14ac:dyDescent="0.35">
      <c r="A3083" s="16" t="str">
        <f t="shared" si="47"/>
        <v/>
      </c>
    </row>
    <row r="3084" spans="1:1" x14ac:dyDescent="0.35">
      <c r="A3084" s="16" t="str">
        <f t="shared" ref="A3084:A3147" si="48">B3084&amp;C3084&amp;D3084</f>
        <v/>
      </c>
    </row>
    <row r="3085" spans="1:1" x14ac:dyDescent="0.35">
      <c r="A3085" s="16" t="str">
        <f t="shared" si="48"/>
        <v/>
      </c>
    </row>
    <row r="3086" spans="1:1" x14ac:dyDescent="0.35">
      <c r="A3086" s="16" t="str">
        <f t="shared" si="48"/>
        <v/>
      </c>
    </row>
    <row r="3087" spans="1:1" x14ac:dyDescent="0.35">
      <c r="A3087" s="16" t="str">
        <f t="shared" si="48"/>
        <v/>
      </c>
    </row>
    <row r="3088" spans="1:1" x14ac:dyDescent="0.35">
      <c r="A3088" s="16" t="str">
        <f t="shared" si="48"/>
        <v/>
      </c>
    </row>
    <row r="3089" spans="1:1" x14ac:dyDescent="0.35">
      <c r="A3089" s="16" t="str">
        <f t="shared" si="48"/>
        <v/>
      </c>
    </row>
    <row r="3090" spans="1:1" x14ac:dyDescent="0.35">
      <c r="A3090" s="16" t="str">
        <f t="shared" si="48"/>
        <v/>
      </c>
    </row>
    <row r="3091" spans="1:1" x14ac:dyDescent="0.35">
      <c r="A3091" s="16" t="str">
        <f t="shared" si="48"/>
        <v/>
      </c>
    </row>
    <row r="3092" spans="1:1" x14ac:dyDescent="0.35">
      <c r="A3092" s="16" t="str">
        <f t="shared" si="48"/>
        <v/>
      </c>
    </row>
    <row r="3093" spans="1:1" x14ac:dyDescent="0.35">
      <c r="A3093" s="16" t="str">
        <f t="shared" si="48"/>
        <v/>
      </c>
    </row>
    <row r="3094" spans="1:1" x14ac:dyDescent="0.35">
      <c r="A3094" s="16" t="str">
        <f t="shared" si="48"/>
        <v/>
      </c>
    </row>
    <row r="3095" spans="1:1" x14ac:dyDescent="0.35">
      <c r="A3095" s="16" t="str">
        <f t="shared" si="48"/>
        <v/>
      </c>
    </row>
    <row r="3096" spans="1:1" x14ac:dyDescent="0.35">
      <c r="A3096" s="16" t="str">
        <f t="shared" si="48"/>
        <v/>
      </c>
    </row>
    <row r="3097" spans="1:1" x14ac:dyDescent="0.35">
      <c r="A3097" s="16" t="str">
        <f t="shared" si="48"/>
        <v/>
      </c>
    </row>
    <row r="3098" spans="1:1" x14ac:dyDescent="0.35">
      <c r="A3098" s="16" t="str">
        <f t="shared" si="48"/>
        <v/>
      </c>
    </row>
    <row r="3099" spans="1:1" x14ac:dyDescent="0.35">
      <c r="A3099" s="16" t="str">
        <f t="shared" si="48"/>
        <v/>
      </c>
    </row>
    <row r="3100" spans="1:1" x14ac:dyDescent="0.35">
      <c r="A3100" s="16" t="str">
        <f t="shared" si="48"/>
        <v/>
      </c>
    </row>
    <row r="3101" spans="1:1" x14ac:dyDescent="0.35">
      <c r="A3101" s="16" t="str">
        <f t="shared" si="48"/>
        <v/>
      </c>
    </row>
    <row r="3102" spans="1:1" x14ac:dyDescent="0.35">
      <c r="A3102" s="16" t="str">
        <f t="shared" si="48"/>
        <v/>
      </c>
    </row>
    <row r="3103" spans="1:1" x14ac:dyDescent="0.35">
      <c r="A3103" s="16" t="str">
        <f t="shared" si="48"/>
        <v/>
      </c>
    </row>
    <row r="3104" spans="1:1" x14ac:dyDescent="0.35">
      <c r="A3104" s="16" t="str">
        <f t="shared" si="48"/>
        <v/>
      </c>
    </row>
    <row r="3105" spans="1:1" x14ac:dyDescent="0.35">
      <c r="A3105" s="16" t="str">
        <f t="shared" si="48"/>
        <v/>
      </c>
    </row>
    <row r="3106" spans="1:1" x14ac:dyDescent="0.35">
      <c r="A3106" s="16" t="str">
        <f t="shared" si="48"/>
        <v/>
      </c>
    </row>
    <row r="3107" spans="1:1" x14ac:dyDescent="0.35">
      <c r="A3107" s="16" t="str">
        <f t="shared" si="48"/>
        <v/>
      </c>
    </row>
    <row r="3108" spans="1:1" x14ac:dyDescent="0.35">
      <c r="A3108" s="16" t="str">
        <f t="shared" si="48"/>
        <v/>
      </c>
    </row>
    <row r="3109" spans="1:1" x14ac:dyDescent="0.35">
      <c r="A3109" s="16" t="str">
        <f t="shared" si="48"/>
        <v/>
      </c>
    </row>
    <row r="3110" spans="1:1" x14ac:dyDescent="0.35">
      <c r="A3110" s="16" t="str">
        <f t="shared" si="48"/>
        <v/>
      </c>
    </row>
    <row r="3111" spans="1:1" x14ac:dyDescent="0.35">
      <c r="A3111" s="16" t="str">
        <f t="shared" si="48"/>
        <v/>
      </c>
    </row>
    <row r="3112" spans="1:1" x14ac:dyDescent="0.35">
      <c r="A3112" s="16" t="str">
        <f t="shared" si="48"/>
        <v/>
      </c>
    </row>
    <row r="3113" spans="1:1" x14ac:dyDescent="0.35">
      <c r="A3113" s="16" t="str">
        <f t="shared" si="48"/>
        <v/>
      </c>
    </row>
    <row r="3114" spans="1:1" x14ac:dyDescent="0.35">
      <c r="A3114" s="16" t="str">
        <f t="shared" si="48"/>
        <v/>
      </c>
    </row>
    <row r="3115" spans="1:1" x14ac:dyDescent="0.35">
      <c r="A3115" s="16" t="str">
        <f t="shared" si="48"/>
        <v/>
      </c>
    </row>
    <row r="3116" spans="1:1" x14ac:dyDescent="0.35">
      <c r="A3116" s="16" t="str">
        <f t="shared" si="48"/>
        <v/>
      </c>
    </row>
    <row r="3117" spans="1:1" x14ac:dyDescent="0.35">
      <c r="A3117" s="16" t="str">
        <f t="shared" si="48"/>
        <v/>
      </c>
    </row>
    <row r="3118" spans="1:1" x14ac:dyDescent="0.35">
      <c r="A3118" s="16" t="str">
        <f t="shared" si="48"/>
        <v/>
      </c>
    </row>
    <row r="3119" spans="1:1" x14ac:dyDescent="0.35">
      <c r="A3119" s="16" t="str">
        <f t="shared" si="48"/>
        <v/>
      </c>
    </row>
    <row r="3120" spans="1:1" x14ac:dyDescent="0.35">
      <c r="A3120" s="16" t="str">
        <f t="shared" si="48"/>
        <v/>
      </c>
    </row>
    <row r="3121" spans="1:1" x14ac:dyDescent="0.35">
      <c r="A3121" s="16" t="str">
        <f t="shared" si="48"/>
        <v/>
      </c>
    </row>
    <row r="3122" spans="1:1" x14ac:dyDescent="0.35">
      <c r="A3122" s="16" t="str">
        <f t="shared" si="48"/>
        <v/>
      </c>
    </row>
    <row r="3123" spans="1:1" x14ac:dyDescent="0.35">
      <c r="A3123" s="16" t="str">
        <f t="shared" si="48"/>
        <v/>
      </c>
    </row>
    <row r="3124" spans="1:1" x14ac:dyDescent="0.35">
      <c r="A3124" s="16" t="str">
        <f t="shared" si="48"/>
        <v/>
      </c>
    </row>
    <row r="3125" spans="1:1" x14ac:dyDescent="0.35">
      <c r="A3125" s="16" t="str">
        <f t="shared" si="48"/>
        <v/>
      </c>
    </row>
    <row r="3126" spans="1:1" x14ac:dyDescent="0.35">
      <c r="A3126" s="16" t="str">
        <f t="shared" si="48"/>
        <v/>
      </c>
    </row>
    <row r="3127" spans="1:1" x14ac:dyDescent="0.35">
      <c r="A3127" s="16" t="str">
        <f t="shared" si="48"/>
        <v/>
      </c>
    </row>
    <row r="3128" spans="1:1" x14ac:dyDescent="0.35">
      <c r="A3128" s="16" t="str">
        <f t="shared" si="48"/>
        <v/>
      </c>
    </row>
    <row r="3129" spans="1:1" x14ac:dyDescent="0.35">
      <c r="A3129" s="16" t="str">
        <f t="shared" si="48"/>
        <v/>
      </c>
    </row>
    <row r="3130" spans="1:1" x14ac:dyDescent="0.35">
      <c r="A3130" s="16" t="str">
        <f t="shared" si="48"/>
        <v/>
      </c>
    </row>
    <row r="3131" spans="1:1" x14ac:dyDescent="0.35">
      <c r="A3131" s="16" t="str">
        <f t="shared" si="48"/>
        <v/>
      </c>
    </row>
    <row r="3132" spans="1:1" x14ac:dyDescent="0.35">
      <c r="A3132" s="16" t="str">
        <f t="shared" si="48"/>
        <v/>
      </c>
    </row>
    <row r="3133" spans="1:1" x14ac:dyDescent="0.35">
      <c r="A3133" s="16" t="str">
        <f t="shared" si="48"/>
        <v/>
      </c>
    </row>
    <row r="3134" spans="1:1" x14ac:dyDescent="0.35">
      <c r="A3134" s="16" t="str">
        <f t="shared" si="48"/>
        <v/>
      </c>
    </row>
    <row r="3135" spans="1:1" x14ac:dyDescent="0.35">
      <c r="A3135" s="16" t="str">
        <f t="shared" si="48"/>
        <v/>
      </c>
    </row>
    <row r="3136" spans="1:1" x14ac:dyDescent="0.35">
      <c r="A3136" s="16" t="str">
        <f t="shared" si="48"/>
        <v/>
      </c>
    </row>
    <row r="3137" spans="1:1" x14ac:dyDescent="0.35">
      <c r="A3137" s="16" t="str">
        <f t="shared" si="48"/>
        <v/>
      </c>
    </row>
    <row r="3138" spans="1:1" x14ac:dyDescent="0.35">
      <c r="A3138" s="16" t="str">
        <f t="shared" si="48"/>
        <v/>
      </c>
    </row>
    <row r="3139" spans="1:1" x14ac:dyDescent="0.35">
      <c r="A3139" s="16" t="str">
        <f t="shared" si="48"/>
        <v/>
      </c>
    </row>
    <row r="3140" spans="1:1" x14ac:dyDescent="0.35">
      <c r="A3140" s="16" t="str">
        <f t="shared" si="48"/>
        <v/>
      </c>
    </row>
    <row r="3141" spans="1:1" x14ac:dyDescent="0.35">
      <c r="A3141" s="16" t="str">
        <f t="shared" si="48"/>
        <v/>
      </c>
    </row>
    <row r="3142" spans="1:1" x14ac:dyDescent="0.35">
      <c r="A3142" s="16" t="str">
        <f t="shared" si="48"/>
        <v/>
      </c>
    </row>
    <row r="3143" spans="1:1" x14ac:dyDescent="0.35">
      <c r="A3143" s="16" t="str">
        <f t="shared" si="48"/>
        <v/>
      </c>
    </row>
    <row r="3144" spans="1:1" x14ac:dyDescent="0.35">
      <c r="A3144" s="16" t="str">
        <f t="shared" si="48"/>
        <v/>
      </c>
    </row>
    <row r="3145" spans="1:1" x14ac:dyDescent="0.35">
      <c r="A3145" s="16" t="str">
        <f t="shared" si="48"/>
        <v/>
      </c>
    </row>
    <row r="3146" spans="1:1" x14ac:dyDescent="0.35">
      <c r="A3146" s="16" t="str">
        <f t="shared" si="48"/>
        <v/>
      </c>
    </row>
    <row r="3147" spans="1:1" x14ac:dyDescent="0.35">
      <c r="A3147" s="16" t="str">
        <f t="shared" si="48"/>
        <v/>
      </c>
    </row>
    <row r="3148" spans="1:1" x14ac:dyDescent="0.35">
      <c r="A3148" s="16" t="str">
        <f t="shared" ref="A3148:A3211" si="49">B3148&amp;C3148&amp;D3148</f>
        <v/>
      </c>
    </row>
    <row r="3149" spans="1:1" x14ac:dyDescent="0.35">
      <c r="A3149" s="16" t="str">
        <f t="shared" si="49"/>
        <v/>
      </c>
    </row>
    <row r="3150" spans="1:1" x14ac:dyDescent="0.35">
      <c r="A3150" s="16" t="str">
        <f t="shared" si="49"/>
        <v/>
      </c>
    </row>
    <row r="3151" spans="1:1" x14ac:dyDescent="0.35">
      <c r="A3151" s="16" t="str">
        <f t="shared" si="49"/>
        <v/>
      </c>
    </row>
    <row r="3152" spans="1:1" x14ac:dyDescent="0.35">
      <c r="A3152" s="16" t="str">
        <f t="shared" si="49"/>
        <v/>
      </c>
    </row>
    <row r="3153" spans="1:1" x14ac:dyDescent="0.35">
      <c r="A3153" s="16" t="str">
        <f t="shared" si="49"/>
        <v/>
      </c>
    </row>
    <row r="3154" spans="1:1" x14ac:dyDescent="0.35">
      <c r="A3154" s="16" t="str">
        <f t="shared" si="49"/>
        <v/>
      </c>
    </row>
    <row r="3155" spans="1:1" x14ac:dyDescent="0.35">
      <c r="A3155" s="16" t="str">
        <f t="shared" si="49"/>
        <v/>
      </c>
    </row>
    <row r="3156" spans="1:1" x14ac:dyDescent="0.35">
      <c r="A3156" s="16" t="str">
        <f t="shared" si="49"/>
        <v/>
      </c>
    </row>
    <row r="3157" spans="1:1" x14ac:dyDescent="0.35">
      <c r="A3157" s="16" t="str">
        <f t="shared" si="49"/>
        <v/>
      </c>
    </row>
    <row r="3158" spans="1:1" x14ac:dyDescent="0.35">
      <c r="A3158" s="16" t="str">
        <f t="shared" si="49"/>
        <v/>
      </c>
    </row>
    <row r="3159" spans="1:1" x14ac:dyDescent="0.35">
      <c r="A3159" s="16" t="str">
        <f t="shared" si="49"/>
        <v/>
      </c>
    </row>
    <row r="3160" spans="1:1" x14ac:dyDescent="0.35">
      <c r="A3160" s="16" t="str">
        <f t="shared" si="49"/>
        <v/>
      </c>
    </row>
    <row r="3161" spans="1:1" x14ac:dyDescent="0.35">
      <c r="A3161" s="16" t="str">
        <f t="shared" si="49"/>
        <v/>
      </c>
    </row>
    <row r="3162" spans="1:1" x14ac:dyDescent="0.35">
      <c r="A3162" s="16" t="str">
        <f t="shared" si="49"/>
        <v/>
      </c>
    </row>
    <row r="3163" spans="1:1" x14ac:dyDescent="0.35">
      <c r="A3163" s="16" t="str">
        <f t="shared" si="49"/>
        <v/>
      </c>
    </row>
    <row r="3164" spans="1:1" x14ac:dyDescent="0.35">
      <c r="A3164" s="16" t="str">
        <f t="shared" si="49"/>
        <v/>
      </c>
    </row>
    <row r="3165" spans="1:1" x14ac:dyDescent="0.35">
      <c r="A3165" s="16" t="str">
        <f t="shared" si="49"/>
        <v/>
      </c>
    </row>
    <row r="3166" spans="1:1" x14ac:dyDescent="0.35">
      <c r="A3166" s="16" t="str">
        <f t="shared" si="49"/>
        <v/>
      </c>
    </row>
    <row r="3167" spans="1:1" x14ac:dyDescent="0.35">
      <c r="A3167" s="16" t="str">
        <f t="shared" si="49"/>
        <v/>
      </c>
    </row>
    <row r="3168" spans="1:1" x14ac:dyDescent="0.35">
      <c r="A3168" s="16" t="str">
        <f t="shared" si="49"/>
        <v/>
      </c>
    </row>
    <row r="3169" spans="1:1" x14ac:dyDescent="0.35">
      <c r="A3169" s="16" t="str">
        <f t="shared" si="49"/>
        <v/>
      </c>
    </row>
    <row r="3170" spans="1:1" x14ac:dyDescent="0.35">
      <c r="A3170" s="16" t="str">
        <f t="shared" si="49"/>
        <v/>
      </c>
    </row>
    <row r="3171" spans="1:1" x14ac:dyDescent="0.35">
      <c r="A3171" s="16" t="str">
        <f t="shared" si="49"/>
        <v/>
      </c>
    </row>
    <row r="3172" spans="1:1" x14ac:dyDescent="0.35">
      <c r="A3172" s="16" t="str">
        <f t="shared" si="49"/>
        <v/>
      </c>
    </row>
    <row r="3173" spans="1:1" x14ac:dyDescent="0.35">
      <c r="A3173" s="16" t="str">
        <f t="shared" si="49"/>
        <v/>
      </c>
    </row>
    <row r="3174" spans="1:1" x14ac:dyDescent="0.35">
      <c r="A3174" s="16" t="str">
        <f t="shared" si="49"/>
        <v/>
      </c>
    </row>
    <row r="3175" spans="1:1" x14ac:dyDescent="0.35">
      <c r="A3175" s="16" t="str">
        <f t="shared" si="49"/>
        <v/>
      </c>
    </row>
    <row r="3176" spans="1:1" x14ac:dyDescent="0.35">
      <c r="A3176" s="16" t="str">
        <f t="shared" si="49"/>
        <v/>
      </c>
    </row>
    <row r="3177" spans="1:1" x14ac:dyDescent="0.35">
      <c r="A3177" s="16" t="str">
        <f t="shared" si="49"/>
        <v/>
      </c>
    </row>
    <row r="3178" spans="1:1" x14ac:dyDescent="0.35">
      <c r="A3178" s="16" t="str">
        <f t="shared" si="49"/>
        <v/>
      </c>
    </row>
    <row r="3179" spans="1:1" x14ac:dyDescent="0.35">
      <c r="A3179" s="16" t="str">
        <f t="shared" si="49"/>
        <v/>
      </c>
    </row>
    <row r="3180" spans="1:1" x14ac:dyDescent="0.35">
      <c r="A3180" s="16" t="str">
        <f t="shared" si="49"/>
        <v/>
      </c>
    </row>
    <row r="3181" spans="1:1" x14ac:dyDescent="0.35">
      <c r="A3181" s="16" t="str">
        <f t="shared" si="49"/>
        <v/>
      </c>
    </row>
    <row r="3182" spans="1:1" x14ac:dyDescent="0.35">
      <c r="A3182" s="16" t="str">
        <f t="shared" si="49"/>
        <v/>
      </c>
    </row>
    <row r="3183" spans="1:1" x14ac:dyDescent="0.35">
      <c r="A3183" s="16" t="str">
        <f t="shared" si="49"/>
        <v/>
      </c>
    </row>
    <row r="3184" spans="1:1" x14ac:dyDescent="0.35">
      <c r="A3184" s="16" t="str">
        <f t="shared" si="49"/>
        <v/>
      </c>
    </row>
    <row r="3185" spans="1:1" x14ac:dyDescent="0.35">
      <c r="A3185" s="16" t="str">
        <f t="shared" si="49"/>
        <v/>
      </c>
    </row>
    <row r="3186" spans="1:1" x14ac:dyDescent="0.35">
      <c r="A3186" s="16" t="str">
        <f t="shared" si="49"/>
        <v/>
      </c>
    </row>
    <row r="3187" spans="1:1" x14ac:dyDescent="0.35">
      <c r="A3187" s="16" t="str">
        <f t="shared" si="49"/>
        <v/>
      </c>
    </row>
    <row r="3188" spans="1:1" x14ac:dyDescent="0.35">
      <c r="A3188" s="16" t="str">
        <f t="shared" si="49"/>
        <v/>
      </c>
    </row>
    <row r="3189" spans="1:1" x14ac:dyDescent="0.35">
      <c r="A3189" s="16" t="str">
        <f t="shared" si="49"/>
        <v/>
      </c>
    </row>
    <row r="3190" spans="1:1" x14ac:dyDescent="0.35">
      <c r="A3190" s="16" t="str">
        <f t="shared" si="49"/>
        <v/>
      </c>
    </row>
    <row r="3191" spans="1:1" x14ac:dyDescent="0.35">
      <c r="A3191" s="16" t="str">
        <f t="shared" si="49"/>
        <v/>
      </c>
    </row>
    <row r="3192" spans="1:1" x14ac:dyDescent="0.35">
      <c r="A3192" s="16" t="str">
        <f t="shared" si="49"/>
        <v/>
      </c>
    </row>
    <row r="3193" spans="1:1" x14ac:dyDescent="0.35">
      <c r="A3193" s="16" t="str">
        <f t="shared" si="49"/>
        <v/>
      </c>
    </row>
    <row r="3194" spans="1:1" x14ac:dyDescent="0.35">
      <c r="A3194" s="16" t="str">
        <f t="shared" si="49"/>
        <v/>
      </c>
    </row>
    <row r="3195" spans="1:1" x14ac:dyDescent="0.35">
      <c r="A3195" s="16" t="str">
        <f t="shared" si="49"/>
        <v/>
      </c>
    </row>
    <row r="3196" spans="1:1" x14ac:dyDescent="0.35">
      <c r="A3196" s="16" t="str">
        <f t="shared" si="49"/>
        <v/>
      </c>
    </row>
    <row r="3197" spans="1:1" x14ac:dyDescent="0.35">
      <c r="A3197" s="16" t="str">
        <f t="shared" si="49"/>
        <v/>
      </c>
    </row>
    <row r="3198" spans="1:1" x14ac:dyDescent="0.35">
      <c r="A3198" s="16" t="str">
        <f t="shared" si="49"/>
        <v/>
      </c>
    </row>
    <row r="3199" spans="1:1" x14ac:dyDescent="0.35">
      <c r="A3199" s="16" t="str">
        <f t="shared" si="49"/>
        <v/>
      </c>
    </row>
    <row r="3200" spans="1:1" x14ac:dyDescent="0.35">
      <c r="A3200" s="16" t="str">
        <f t="shared" si="49"/>
        <v/>
      </c>
    </row>
    <row r="3201" spans="1:1" x14ac:dyDescent="0.35">
      <c r="A3201" s="16" t="str">
        <f t="shared" si="49"/>
        <v/>
      </c>
    </row>
    <row r="3202" spans="1:1" x14ac:dyDescent="0.35">
      <c r="A3202" s="16" t="str">
        <f t="shared" si="49"/>
        <v/>
      </c>
    </row>
    <row r="3203" spans="1:1" x14ac:dyDescent="0.35">
      <c r="A3203" s="16" t="str">
        <f t="shared" si="49"/>
        <v/>
      </c>
    </row>
    <row r="3204" spans="1:1" x14ac:dyDescent="0.35">
      <c r="A3204" s="16" t="str">
        <f t="shared" si="49"/>
        <v/>
      </c>
    </row>
    <row r="3205" spans="1:1" x14ac:dyDescent="0.35">
      <c r="A3205" s="16" t="str">
        <f t="shared" si="49"/>
        <v/>
      </c>
    </row>
    <row r="3206" spans="1:1" x14ac:dyDescent="0.35">
      <c r="A3206" s="16" t="str">
        <f t="shared" si="49"/>
        <v/>
      </c>
    </row>
    <row r="3207" spans="1:1" x14ac:dyDescent="0.35">
      <c r="A3207" s="16" t="str">
        <f t="shared" si="49"/>
        <v/>
      </c>
    </row>
    <row r="3208" spans="1:1" x14ac:dyDescent="0.35">
      <c r="A3208" s="16" t="str">
        <f t="shared" si="49"/>
        <v/>
      </c>
    </row>
    <row r="3209" spans="1:1" x14ac:dyDescent="0.35">
      <c r="A3209" s="16" t="str">
        <f t="shared" si="49"/>
        <v/>
      </c>
    </row>
    <row r="3210" spans="1:1" x14ac:dyDescent="0.35">
      <c r="A3210" s="16" t="str">
        <f t="shared" si="49"/>
        <v/>
      </c>
    </row>
    <row r="3211" spans="1:1" x14ac:dyDescent="0.35">
      <c r="A3211" s="16" t="str">
        <f t="shared" si="49"/>
        <v/>
      </c>
    </row>
    <row r="3212" spans="1:1" x14ac:dyDescent="0.35">
      <c r="A3212" s="16" t="str">
        <f t="shared" ref="A3212:A3275" si="50">B3212&amp;C3212&amp;D3212</f>
        <v/>
      </c>
    </row>
    <row r="3213" spans="1:1" x14ac:dyDescent="0.35">
      <c r="A3213" s="16" t="str">
        <f t="shared" si="50"/>
        <v/>
      </c>
    </row>
    <row r="3214" spans="1:1" x14ac:dyDescent="0.35">
      <c r="A3214" s="16" t="str">
        <f t="shared" si="50"/>
        <v/>
      </c>
    </row>
    <row r="3215" spans="1:1" x14ac:dyDescent="0.35">
      <c r="A3215" s="16" t="str">
        <f t="shared" si="50"/>
        <v/>
      </c>
    </row>
    <row r="3216" spans="1:1" x14ac:dyDescent="0.35">
      <c r="A3216" s="16" t="str">
        <f t="shared" si="50"/>
        <v/>
      </c>
    </row>
    <row r="3217" spans="1:1" x14ac:dyDescent="0.35">
      <c r="A3217" s="16" t="str">
        <f t="shared" si="50"/>
        <v/>
      </c>
    </row>
    <row r="3218" spans="1:1" x14ac:dyDescent="0.35">
      <c r="A3218" s="16" t="str">
        <f t="shared" si="50"/>
        <v/>
      </c>
    </row>
    <row r="3219" spans="1:1" x14ac:dyDescent="0.35">
      <c r="A3219" s="16" t="str">
        <f t="shared" si="50"/>
        <v/>
      </c>
    </row>
    <row r="3220" spans="1:1" x14ac:dyDescent="0.35">
      <c r="A3220" s="16" t="str">
        <f t="shared" si="50"/>
        <v/>
      </c>
    </row>
    <row r="3221" spans="1:1" x14ac:dyDescent="0.35">
      <c r="A3221" s="16" t="str">
        <f t="shared" si="50"/>
        <v/>
      </c>
    </row>
    <row r="3222" spans="1:1" x14ac:dyDescent="0.35">
      <c r="A3222" s="16" t="str">
        <f t="shared" si="50"/>
        <v/>
      </c>
    </row>
    <row r="3223" spans="1:1" x14ac:dyDescent="0.35">
      <c r="A3223" s="16" t="str">
        <f t="shared" si="50"/>
        <v/>
      </c>
    </row>
    <row r="3224" spans="1:1" x14ac:dyDescent="0.35">
      <c r="A3224" s="16" t="str">
        <f t="shared" si="50"/>
        <v/>
      </c>
    </row>
    <row r="3225" spans="1:1" x14ac:dyDescent="0.35">
      <c r="A3225" s="16" t="str">
        <f t="shared" si="50"/>
        <v/>
      </c>
    </row>
    <row r="3226" spans="1:1" x14ac:dyDescent="0.35">
      <c r="A3226" s="16" t="str">
        <f t="shared" si="50"/>
        <v/>
      </c>
    </row>
    <row r="3227" spans="1:1" x14ac:dyDescent="0.35">
      <c r="A3227" s="16" t="str">
        <f t="shared" si="50"/>
        <v/>
      </c>
    </row>
    <row r="3228" spans="1:1" x14ac:dyDescent="0.35">
      <c r="A3228" s="16" t="str">
        <f t="shared" si="50"/>
        <v/>
      </c>
    </row>
    <row r="3229" spans="1:1" x14ac:dyDescent="0.35">
      <c r="A3229" s="16" t="str">
        <f t="shared" si="50"/>
        <v/>
      </c>
    </row>
    <row r="3230" spans="1:1" x14ac:dyDescent="0.35">
      <c r="A3230" s="16" t="str">
        <f t="shared" si="50"/>
        <v/>
      </c>
    </row>
    <row r="3231" spans="1:1" x14ac:dyDescent="0.35">
      <c r="A3231" s="16" t="str">
        <f t="shared" si="50"/>
        <v/>
      </c>
    </row>
    <row r="3232" spans="1:1" x14ac:dyDescent="0.35">
      <c r="A3232" s="16" t="str">
        <f t="shared" si="50"/>
        <v/>
      </c>
    </row>
    <row r="3233" spans="1:1" x14ac:dyDescent="0.35">
      <c r="A3233" s="16" t="str">
        <f t="shared" si="50"/>
        <v/>
      </c>
    </row>
    <row r="3234" spans="1:1" x14ac:dyDescent="0.35">
      <c r="A3234" s="16" t="str">
        <f t="shared" si="50"/>
        <v/>
      </c>
    </row>
    <row r="3235" spans="1:1" x14ac:dyDescent="0.35">
      <c r="A3235" s="16" t="str">
        <f t="shared" si="50"/>
        <v/>
      </c>
    </row>
    <row r="3236" spans="1:1" x14ac:dyDescent="0.35">
      <c r="A3236" s="16" t="str">
        <f t="shared" si="50"/>
        <v/>
      </c>
    </row>
    <row r="3237" spans="1:1" x14ac:dyDescent="0.35">
      <c r="A3237" s="16" t="str">
        <f t="shared" si="50"/>
        <v/>
      </c>
    </row>
    <row r="3238" spans="1:1" x14ac:dyDescent="0.35">
      <c r="A3238" s="16" t="str">
        <f t="shared" si="50"/>
        <v/>
      </c>
    </row>
    <row r="3239" spans="1:1" x14ac:dyDescent="0.35">
      <c r="A3239" s="16" t="str">
        <f t="shared" si="50"/>
        <v/>
      </c>
    </row>
    <row r="3240" spans="1:1" x14ac:dyDescent="0.35">
      <c r="A3240" s="16" t="str">
        <f t="shared" si="50"/>
        <v/>
      </c>
    </row>
    <row r="3241" spans="1:1" x14ac:dyDescent="0.35">
      <c r="A3241" s="16" t="str">
        <f t="shared" si="50"/>
        <v/>
      </c>
    </row>
    <row r="3242" spans="1:1" x14ac:dyDescent="0.35">
      <c r="A3242" s="16" t="str">
        <f t="shared" si="50"/>
        <v/>
      </c>
    </row>
    <row r="3243" spans="1:1" x14ac:dyDescent="0.35">
      <c r="A3243" s="16" t="str">
        <f t="shared" si="50"/>
        <v/>
      </c>
    </row>
    <row r="3244" spans="1:1" x14ac:dyDescent="0.35">
      <c r="A3244" s="16" t="str">
        <f t="shared" si="50"/>
        <v/>
      </c>
    </row>
    <row r="3245" spans="1:1" x14ac:dyDescent="0.35">
      <c r="A3245" s="16" t="str">
        <f t="shared" si="50"/>
        <v/>
      </c>
    </row>
    <row r="3246" spans="1:1" x14ac:dyDescent="0.35">
      <c r="A3246" s="16" t="str">
        <f t="shared" si="50"/>
        <v/>
      </c>
    </row>
    <row r="3247" spans="1:1" x14ac:dyDescent="0.35">
      <c r="A3247" s="16" t="str">
        <f t="shared" si="50"/>
        <v/>
      </c>
    </row>
    <row r="3248" spans="1:1" x14ac:dyDescent="0.35">
      <c r="A3248" s="16" t="str">
        <f t="shared" si="50"/>
        <v/>
      </c>
    </row>
    <row r="3249" spans="1:1" x14ac:dyDescent="0.35">
      <c r="A3249" s="16" t="str">
        <f t="shared" si="50"/>
        <v/>
      </c>
    </row>
    <row r="3250" spans="1:1" x14ac:dyDescent="0.35">
      <c r="A3250" s="16" t="str">
        <f t="shared" si="50"/>
        <v/>
      </c>
    </row>
    <row r="3251" spans="1:1" x14ac:dyDescent="0.35">
      <c r="A3251" s="16" t="str">
        <f t="shared" si="50"/>
        <v/>
      </c>
    </row>
    <row r="3252" spans="1:1" x14ac:dyDescent="0.35">
      <c r="A3252" s="16" t="str">
        <f t="shared" si="50"/>
        <v/>
      </c>
    </row>
    <row r="3253" spans="1:1" x14ac:dyDescent="0.35">
      <c r="A3253" s="16" t="str">
        <f t="shared" si="50"/>
        <v/>
      </c>
    </row>
    <row r="3254" spans="1:1" x14ac:dyDescent="0.35">
      <c r="A3254" s="16" t="str">
        <f t="shared" si="50"/>
        <v/>
      </c>
    </row>
    <row r="3255" spans="1:1" x14ac:dyDescent="0.35">
      <c r="A3255" s="16" t="str">
        <f t="shared" si="50"/>
        <v/>
      </c>
    </row>
    <row r="3256" spans="1:1" x14ac:dyDescent="0.35">
      <c r="A3256" s="16" t="str">
        <f t="shared" si="50"/>
        <v/>
      </c>
    </row>
    <row r="3257" spans="1:1" x14ac:dyDescent="0.35">
      <c r="A3257" s="16" t="str">
        <f t="shared" si="50"/>
        <v/>
      </c>
    </row>
    <row r="3258" spans="1:1" x14ac:dyDescent="0.35">
      <c r="A3258" s="16" t="str">
        <f t="shared" si="50"/>
        <v/>
      </c>
    </row>
    <row r="3259" spans="1:1" x14ac:dyDescent="0.35">
      <c r="A3259" s="16" t="str">
        <f t="shared" si="50"/>
        <v/>
      </c>
    </row>
    <row r="3260" spans="1:1" x14ac:dyDescent="0.35">
      <c r="A3260" s="16" t="str">
        <f t="shared" si="50"/>
        <v/>
      </c>
    </row>
    <row r="3261" spans="1:1" x14ac:dyDescent="0.35">
      <c r="A3261" s="16" t="str">
        <f t="shared" si="50"/>
        <v/>
      </c>
    </row>
    <row r="3262" spans="1:1" x14ac:dyDescent="0.35">
      <c r="A3262" s="16" t="str">
        <f t="shared" si="50"/>
        <v/>
      </c>
    </row>
    <row r="3263" spans="1:1" x14ac:dyDescent="0.35">
      <c r="A3263" s="16" t="str">
        <f t="shared" si="50"/>
        <v/>
      </c>
    </row>
    <row r="3264" spans="1:1" x14ac:dyDescent="0.35">
      <c r="A3264" s="16" t="str">
        <f t="shared" si="50"/>
        <v/>
      </c>
    </row>
    <row r="3265" spans="1:1" x14ac:dyDescent="0.35">
      <c r="A3265" s="16" t="str">
        <f t="shared" si="50"/>
        <v/>
      </c>
    </row>
    <row r="3266" spans="1:1" x14ac:dyDescent="0.35">
      <c r="A3266" s="16" t="str">
        <f t="shared" si="50"/>
        <v/>
      </c>
    </row>
    <row r="3267" spans="1:1" x14ac:dyDescent="0.35">
      <c r="A3267" s="16" t="str">
        <f t="shared" si="50"/>
        <v/>
      </c>
    </row>
    <row r="3268" spans="1:1" x14ac:dyDescent="0.35">
      <c r="A3268" s="16" t="str">
        <f t="shared" si="50"/>
        <v/>
      </c>
    </row>
    <row r="3269" spans="1:1" x14ac:dyDescent="0.35">
      <c r="A3269" s="16" t="str">
        <f t="shared" si="50"/>
        <v/>
      </c>
    </row>
    <row r="3270" spans="1:1" x14ac:dyDescent="0.35">
      <c r="A3270" s="16" t="str">
        <f t="shared" si="50"/>
        <v/>
      </c>
    </row>
    <row r="3271" spans="1:1" x14ac:dyDescent="0.35">
      <c r="A3271" s="16" t="str">
        <f t="shared" si="50"/>
        <v/>
      </c>
    </row>
    <row r="3272" spans="1:1" x14ac:dyDescent="0.35">
      <c r="A3272" s="16" t="str">
        <f t="shared" si="50"/>
        <v/>
      </c>
    </row>
    <row r="3273" spans="1:1" x14ac:dyDescent="0.35">
      <c r="A3273" s="16" t="str">
        <f t="shared" si="50"/>
        <v/>
      </c>
    </row>
    <row r="3274" spans="1:1" x14ac:dyDescent="0.35">
      <c r="A3274" s="16" t="str">
        <f t="shared" si="50"/>
        <v/>
      </c>
    </row>
    <row r="3275" spans="1:1" x14ac:dyDescent="0.35">
      <c r="A3275" s="16" t="str">
        <f t="shared" si="50"/>
        <v/>
      </c>
    </row>
    <row r="3276" spans="1:1" x14ac:dyDescent="0.35">
      <c r="A3276" s="16" t="str">
        <f t="shared" ref="A3276:A3339" si="51">B3276&amp;C3276&amp;D3276</f>
        <v/>
      </c>
    </row>
    <row r="3277" spans="1:1" x14ac:dyDescent="0.35">
      <c r="A3277" s="16" t="str">
        <f t="shared" si="51"/>
        <v/>
      </c>
    </row>
    <row r="3278" spans="1:1" x14ac:dyDescent="0.35">
      <c r="A3278" s="16" t="str">
        <f t="shared" si="51"/>
        <v/>
      </c>
    </row>
    <row r="3279" spans="1:1" x14ac:dyDescent="0.35">
      <c r="A3279" s="16" t="str">
        <f t="shared" si="51"/>
        <v/>
      </c>
    </row>
    <row r="3280" spans="1:1" x14ac:dyDescent="0.35">
      <c r="A3280" s="16" t="str">
        <f t="shared" si="51"/>
        <v/>
      </c>
    </row>
    <row r="3281" spans="1:1" x14ac:dyDescent="0.35">
      <c r="A3281" s="16" t="str">
        <f t="shared" si="51"/>
        <v/>
      </c>
    </row>
    <row r="3282" spans="1:1" x14ac:dyDescent="0.35">
      <c r="A3282" s="16" t="str">
        <f t="shared" si="51"/>
        <v/>
      </c>
    </row>
    <row r="3283" spans="1:1" x14ac:dyDescent="0.35">
      <c r="A3283" s="16" t="str">
        <f t="shared" si="51"/>
        <v/>
      </c>
    </row>
    <row r="3284" spans="1:1" x14ac:dyDescent="0.35">
      <c r="A3284" s="16" t="str">
        <f t="shared" si="51"/>
        <v/>
      </c>
    </row>
    <row r="3285" spans="1:1" x14ac:dyDescent="0.35">
      <c r="A3285" s="16" t="str">
        <f t="shared" si="51"/>
        <v/>
      </c>
    </row>
    <row r="3286" spans="1:1" x14ac:dyDescent="0.35">
      <c r="A3286" s="16" t="str">
        <f t="shared" si="51"/>
        <v/>
      </c>
    </row>
    <row r="3287" spans="1:1" x14ac:dyDescent="0.35">
      <c r="A3287" s="16" t="str">
        <f t="shared" si="51"/>
        <v/>
      </c>
    </row>
    <row r="3288" spans="1:1" x14ac:dyDescent="0.35">
      <c r="A3288" s="16" t="str">
        <f t="shared" si="51"/>
        <v/>
      </c>
    </row>
    <row r="3289" spans="1:1" x14ac:dyDescent="0.35">
      <c r="A3289" s="16" t="str">
        <f t="shared" si="51"/>
        <v/>
      </c>
    </row>
    <row r="3290" spans="1:1" x14ac:dyDescent="0.35">
      <c r="A3290" s="16" t="str">
        <f t="shared" si="51"/>
        <v/>
      </c>
    </row>
    <row r="3291" spans="1:1" x14ac:dyDescent="0.35">
      <c r="A3291" s="16" t="str">
        <f t="shared" si="51"/>
        <v/>
      </c>
    </row>
    <row r="3292" spans="1:1" x14ac:dyDescent="0.35">
      <c r="A3292" s="16" t="str">
        <f t="shared" si="51"/>
        <v/>
      </c>
    </row>
    <row r="3293" spans="1:1" x14ac:dyDescent="0.35">
      <c r="A3293" s="16" t="str">
        <f t="shared" si="51"/>
        <v/>
      </c>
    </row>
    <row r="3294" spans="1:1" x14ac:dyDescent="0.35">
      <c r="A3294" s="16" t="str">
        <f t="shared" si="51"/>
        <v/>
      </c>
    </row>
    <row r="3295" spans="1:1" x14ac:dyDescent="0.35">
      <c r="A3295" s="16" t="str">
        <f t="shared" si="51"/>
        <v/>
      </c>
    </row>
    <row r="3296" spans="1:1" x14ac:dyDescent="0.35">
      <c r="A3296" s="16" t="str">
        <f t="shared" si="51"/>
        <v/>
      </c>
    </row>
    <row r="3297" spans="1:1" x14ac:dyDescent="0.35">
      <c r="A3297" s="16" t="str">
        <f t="shared" si="51"/>
        <v/>
      </c>
    </row>
    <row r="3298" spans="1:1" x14ac:dyDescent="0.35">
      <c r="A3298" s="16" t="str">
        <f t="shared" si="51"/>
        <v/>
      </c>
    </row>
    <row r="3299" spans="1:1" x14ac:dyDescent="0.35">
      <c r="A3299" s="16" t="str">
        <f t="shared" si="51"/>
        <v/>
      </c>
    </row>
    <row r="3300" spans="1:1" x14ac:dyDescent="0.35">
      <c r="A3300" s="16" t="str">
        <f t="shared" si="51"/>
        <v/>
      </c>
    </row>
    <row r="3301" spans="1:1" x14ac:dyDescent="0.35">
      <c r="A3301" s="16" t="str">
        <f t="shared" si="51"/>
        <v/>
      </c>
    </row>
    <row r="3302" spans="1:1" x14ac:dyDescent="0.35">
      <c r="A3302" s="16" t="str">
        <f t="shared" si="51"/>
        <v/>
      </c>
    </row>
    <row r="3303" spans="1:1" x14ac:dyDescent="0.35">
      <c r="A3303" s="16" t="str">
        <f t="shared" si="51"/>
        <v/>
      </c>
    </row>
    <row r="3304" spans="1:1" x14ac:dyDescent="0.35">
      <c r="A3304" s="16" t="str">
        <f t="shared" si="51"/>
        <v/>
      </c>
    </row>
    <row r="3305" spans="1:1" x14ac:dyDescent="0.35">
      <c r="A3305" s="16" t="str">
        <f t="shared" si="51"/>
        <v/>
      </c>
    </row>
    <row r="3306" spans="1:1" x14ac:dyDescent="0.35">
      <c r="A3306" s="16" t="str">
        <f t="shared" si="51"/>
        <v/>
      </c>
    </row>
    <row r="3307" spans="1:1" x14ac:dyDescent="0.35">
      <c r="A3307" s="16" t="str">
        <f t="shared" si="51"/>
        <v/>
      </c>
    </row>
    <row r="3308" spans="1:1" x14ac:dyDescent="0.35">
      <c r="A3308" s="16" t="str">
        <f t="shared" si="51"/>
        <v/>
      </c>
    </row>
    <row r="3309" spans="1:1" x14ac:dyDescent="0.35">
      <c r="A3309" s="16" t="str">
        <f t="shared" si="51"/>
        <v/>
      </c>
    </row>
    <row r="3310" spans="1:1" x14ac:dyDescent="0.35">
      <c r="A3310" s="16" t="str">
        <f t="shared" si="51"/>
        <v/>
      </c>
    </row>
    <row r="3311" spans="1:1" x14ac:dyDescent="0.35">
      <c r="A3311" s="16" t="str">
        <f t="shared" si="51"/>
        <v/>
      </c>
    </row>
    <row r="3312" spans="1:1" x14ac:dyDescent="0.35">
      <c r="A3312" s="16" t="str">
        <f t="shared" si="51"/>
        <v/>
      </c>
    </row>
    <row r="3313" spans="1:1" x14ac:dyDescent="0.35">
      <c r="A3313" s="16" t="str">
        <f t="shared" si="51"/>
        <v/>
      </c>
    </row>
    <row r="3314" spans="1:1" x14ac:dyDescent="0.35">
      <c r="A3314" s="16" t="str">
        <f t="shared" si="51"/>
        <v/>
      </c>
    </row>
    <row r="3315" spans="1:1" x14ac:dyDescent="0.35">
      <c r="A3315" s="16" t="str">
        <f t="shared" si="51"/>
        <v/>
      </c>
    </row>
    <row r="3316" spans="1:1" x14ac:dyDescent="0.35">
      <c r="A3316" s="16" t="str">
        <f t="shared" si="51"/>
        <v/>
      </c>
    </row>
    <row r="3317" spans="1:1" x14ac:dyDescent="0.35">
      <c r="A3317" s="16" t="str">
        <f t="shared" si="51"/>
        <v/>
      </c>
    </row>
    <row r="3318" spans="1:1" x14ac:dyDescent="0.35">
      <c r="A3318" s="16" t="str">
        <f t="shared" si="51"/>
        <v/>
      </c>
    </row>
    <row r="3319" spans="1:1" x14ac:dyDescent="0.35">
      <c r="A3319" s="16" t="str">
        <f t="shared" si="51"/>
        <v/>
      </c>
    </row>
    <row r="3320" spans="1:1" x14ac:dyDescent="0.35">
      <c r="A3320" s="16" t="str">
        <f t="shared" si="51"/>
        <v/>
      </c>
    </row>
    <row r="3321" spans="1:1" x14ac:dyDescent="0.35">
      <c r="A3321" s="16" t="str">
        <f t="shared" si="51"/>
        <v/>
      </c>
    </row>
    <row r="3322" spans="1:1" x14ac:dyDescent="0.35">
      <c r="A3322" s="16" t="str">
        <f t="shared" si="51"/>
        <v/>
      </c>
    </row>
    <row r="3323" spans="1:1" x14ac:dyDescent="0.35">
      <c r="A3323" s="16" t="str">
        <f t="shared" si="51"/>
        <v/>
      </c>
    </row>
    <row r="3324" spans="1:1" x14ac:dyDescent="0.35">
      <c r="A3324" s="16" t="str">
        <f t="shared" si="51"/>
        <v/>
      </c>
    </row>
    <row r="3325" spans="1:1" x14ac:dyDescent="0.35">
      <c r="A3325" s="16" t="str">
        <f t="shared" si="51"/>
        <v/>
      </c>
    </row>
    <row r="3326" spans="1:1" x14ac:dyDescent="0.35">
      <c r="A3326" s="16" t="str">
        <f t="shared" si="51"/>
        <v/>
      </c>
    </row>
    <row r="3327" spans="1:1" x14ac:dyDescent="0.35">
      <c r="A3327" s="16" t="str">
        <f t="shared" si="51"/>
        <v/>
      </c>
    </row>
    <row r="3328" spans="1:1" x14ac:dyDescent="0.35">
      <c r="A3328" s="16" t="str">
        <f t="shared" si="51"/>
        <v/>
      </c>
    </row>
    <row r="3329" spans="1:1" x14ac:dyDescent="0.35">
      <c r="A3329" s="16" t="str">
        <f t="shared" si="51"/>
        <v/>
      </c>
    </row>
    <row r="3330" spans="1:1" x14ac:dyDescent="0.35">
      <c r="A3330" s="16" t="str">
        <f t="shared" si="51"/>
        <v/>
      </c>
    </row>
    <row r="3331" spans="1:1" x14ac:dyDescent="0.35">
      <c r="A3331" s="16" t="str">
        <f t="shared" si="51"/>
        <v/>
      </c>
    </row>
    <row r="3332" spans="1:1" x14ac:dyDescent="0.35">
      <c r="A3332" s="16" t="str">
        <f t="shared" si="51"/>
        <v/>
      </c>
    </row>
    <row r="3333" spans="1:1" x14ac:dyDescent="0.35">
      <c r="A3333" s="16" t="str">
        <f t="shared" si="51"/>
        <v/>
      </c>
    </row>
    <row r="3334" spans="1:1" x14ac:dyDescent="0.35">
      <c r="A3334" s="16" t="str">
        <f t="shared" si="51"/>
        <v/>
      </c>
    </row>
    <row r="3335" spans="1:1" x14ac:dyDescent="0.35">
      <c r="A3335" s="16" t="str">
        <f t="shared" si="51"/>
        <v/>
      </c>
    </row>
    <row r="3336" spans="1:1" x14ac:dyDescent="0.35">
      <c r="A3336" s="16" t="str">
        <f t="shared" si="51"/>
        <v/>
      </c>
    </row>
    <row r="3337" spans="1:1" x14ac:dyDescent="0.35">
      <c r="A3337" s="16" t="str">
        <f t="shared" si="51"/>
        <v/>
      </c>
    </row>
    <row r="3338" spans="1:1" x14ac:dyDescent="0.35">
      <c r="A3338" s="16" t="str">
        <f t="shared" si="51"/>
        <v/>
      </c>
    </row>
    <row r="3339" spans="1:1" x14ac:dyDescent="0.35">
      <c r="A3339" s="16" t="str">
        <f t="shared" si="51"/>
        <v/>
      </c>
    </row>
    <row r="3340" spans="1:1" x14ac:dyDescent="0.35">
      <c r="A3340" s="16" t="str">
        <f t="shared" ref="A3340:A3403" si="52">B3340&amp;C3340&amp;D3340</f>
        <v/>
      </c>
    </row>
    <row r="3341" spans="1:1" x14ac:dyDescent="0.35">
      <c r="A3341" s="16" t="str">
        <f t="shared" si="52"/>
        <v/>
      </c>
    </row>
    <row r="3342" spans="1:1" x14ac:dyDescent="0.35">
      <c r="A3342" s="16" t="str">
        <f t="shared" si="52"/>
        <v/>
      </c>
    </row>
    <row r="3343" spans="1:1" x14ac:dyDescent="0.35">
      <c r="A3343" s="16" t="str">
        <f t="shared" si="52"/>
        <v/>
      </c>
    </row>
    <row r="3344" spans="1:1" x14ac:dyDescent="0.35">
      <c r="A3344" s="16" t="str">
        <f t="shared" si="52"/>
        <v/>
      </c>
    </row>
    <row r="3345" spans="1:1" x14ac:dyDescent="0.35">
      <c r="A3345" s="16" t="str">
        <f t="shared" si="52"/>
        <v/>
      </c>
    </row>
    <row r="3346" spans="1:1" x14ac:dyDescent="0.35">
      <c r="A3346" s="16" t="str">
        <f t="shared" si="52"/>
        <v/>
      </c>
    </row>
    <row r="3347" spans="1:1" x14ac:dyDescent="0.35">
      <c r="A3347" s="16" t="str">
        <f t="shared" si="52"/>
        <v/>
      </c>
    </row>
    <row r="3348" spans="1:1" x14ac:dyDescent="0.35">
      <c r="A3348" s="16" t="str">
        <f t="shared" si="52"/>
        <v/>
      </c>
    </row>
    <row r="3349" spans="1:1" x14ac:dyDescent="0.35">
      <c r="A3349" s="16" t="str">
        <f t="shared" si="52"/>
        <v/>
      </c>
    </row>
    <row r="3350" spans="1:1" x14ac:dyDescent="0.35">
      <c r="A3350" s="16" t="str">
        <f t="shared" si="52"/>
        <v/>
      </c>
    </row>
    <row r="3351" spans="1:1" x14ac:dyDescent="0.35">
      <c r="A3351" s="16" t="str">
        <f t="shared" si="52"/>
        <v/>
      </c>
    </row>
    <row r="3352" spans="1:1" x14ac:dyDescent="0.35">
      <c r="A3352" s="16" t="str">
        <f t="shared" si="52"/>
        <v/>
      </c>
    </row>
    <row r="3353" spans="1:1" x14ac:dyDescent="0.35">
      <c r="A3353" s="16" t="str">
        <f t="shared" si="52"/>
        <v/>
      </c>
    </row>
    <row r="3354" spans="1:1" x14ac:dyDescent="0.35">
      <c r="A3354" s="16" t="str">
        <f t="shared" si="52"/>
        <v/>
      </c>
    </row>
    <row r="3355" spans="1:1" x14ac:dyDescent="0.35">
      <c r="A3355" s="16" t="str">
        <f t="shared" si="52"/>
        <v/>
      </c>
    </row>
    <row r="3356" spans="1:1" x14ac:dyDescent="0.35">
      <c r="A3356" s="16" t="str">
        <f t="shared" si="52"/>
        <v/>
      </c>
    </row>
    <row r="3357" spans="1:1" x14ac:dyDescent="0.35">
      <c r="A3357" s="16" t="str">
        <f t="shared" si="52"/>
        <v/>
      </c>
    </row>
    <row r="3358" spans="1:1" x14ac:dyDescent="0.35">
      <c r="A3358" s="16" t="str">
        <f t="shared" si="52"/>
        <v/>
      </c>
    </row>
    <row r="3359" spans="1:1" x14ac:dyDescent="0.35">
      <c r="A3359" s="16" t="str">
        <f t="shared" si="52"/>
        <v/>
      </c>
    </row>
    <row r="3360" spans="1:1" x14ac:dyDescent="0.35">
      <c r="A3360" s="16" t="str">
        <f t="shared" si="52"/>
        <v/>
      </c>
    </row>
    <row r="3361" spans="1:1" x14ac:dyDescent="0.35">
      <c r="A3361" s="16" t="str">
        <f t="shared" si="52"/>
        <v/>
      </c>
    </row>
    <row r="3362" spans="1:1" x14ac:dyDescent="0.35">
      <c r="A3362" s="16" t="str">
        <f t="shared" si="52"/>
        <v/>
      </c>
    </row>
    <row r="3363" spans="1:1" x14ac:dyDescent="0.35">
      <c r="A3363" s="16" t="str">
        <f t="shared" si="52"/>
        <v/>
      </c>
    </row>
    <row r="3364" spans="1:1" x14ac:dyDescent="0.35">
      <c r="A3364" s="16" t="str">
        <f t="shared" si="52"/>
        <v/>
      </c>
    </row>
    <row r="3365" spans="1:1" x14ac:dyDescent="0.35">
      <c r="A3365" s="16" t="str">
        <f t="shared" si="52"/>
        <v/>
      </c>
    </row>
    <row r="3366" spans="1:1" x14ac:dyDescent="0.35">
      <c r="A3366" s="16" t="str">
        <f t="shared" si="52"/>
        <v/>
      </c>
    </row>
    <row r="3367" spans="1:1" x14ac:dyDescent="0.35">
      <c r="A3367" s="16" t="str">
        <f t="shared" si="52"/>
        <v/>
      </c>
    </row>
    <row r="3368" spans="1:1" x14ac:dyDescent="0.35">
      <c r="A3368" s="16" t="str">
        <f t="shared" si="52"/>
        <v/>
      </c>
    </row>
    <row r="3369" spans="1:1" x14ac:dyDescent="0.35">
      <c r="A3369" s="16" t="str">
        <f t="shared" si="52"/>
        <v/>
      </c>
    </row>
    <row r="3370" spans="1:1" x14ac:dyDescent="0.35">
      <c r="A3370" s="16" t="str">
        <f t="shared" si="52"/>
        <v/>
      </c>
    </row>
    <row r="3371" spans="1:1" x14ac:dyDescent="0.35">
      <c r="A3371" s="16" t="str">
        <f t="shared" si="52"/>
        <v/>
      </c>
    </row>
    <row r="3372" spans="1:1" x14ac:dyDescent="0.35">
      <c r="A3372" s="16" t="str">
        <f t="shared" si="52"/>
        <v/>
      </c>
    </row>
    <row r="3373" spans="1:1" x14ac:dyDescent="0.35">
      <c r="A3373" s="16" t="str">
        <f t="shared" si="52"/>
        <v/>
      </c>
    </row>
    <row r="3374" spans="1:1" x14ac:dyDescent="0.35">
      <c r="A3374" s="16" t="str">
        <f t="shared" si="52"/>
        <v/>
      </c>
    </row>
    <row r="3375" spans="1:1" x14ac:dyDescent="0.35">
      <c r="A3375" s="16" t="str">
        <f t="shared" si="52"/>
        <v/>
      </c>
    </row>
    <row r="3376" spans="1:1" x14ac:dyDescent="0.35">
      <c r="A3376" s="16" t="str">
        <f t="shared" si="52"/>
        <v/>
      </c>
    </row>
    <row r="3377" spans="1:1" x14ac:dyDescent="0.35">
      <c r="A3377" s="16" t="str">
        <f t="shared" si="52"/>
        <v/>
      </c>
    </row>
    <row r="3378" spans="1:1" x14ac:dyDescent="0.35">
      <c r="A3378" s="16" t="str">
        <f t="shared" si="52"/>
        <v/>
      </c>
    </row>
    <row r="3379" spans="1:1" x14ac:dyDescent="0.35">
      <c r="A3379" s="16" t="str">
        <f t="shared" si="52"/>
        <v/>
      </c>
    </row>
    <row r="3380" spans="1:1" x14ac:dyDescent="0.35">
      <c r="A3380" s="16" t="str">
        <f t="shared" si="52"/>
        <v/>
      </c>
    </row>
    <row r="3381" spans="1:1" x14ac:dyDescent="0.35">
      <c r="A3381" s="16" t="str">
        <f t="shared" si="52"/>
        <v/>
      </c>
    </row>
    <row r="3382" spans="1:1" x14ac:dyDescent="0.35">
      <c r="A3382" s="16" t="str">
        <f t="shared" si="52"/>
        <v/>
      </c>
    </row>
    <row r="3383" spans="1:1" x14ac:dyDescent="0.35">
      <c r="A3383" s="16" t="str">
        <f t="shared" si="52"/>
        <v/>
      </c>
    </row>
    <row r="3384" spans="1:1" x14ac:dyDescent="0.35">
      <c r="A3384" s="16" t="str">
        <f t="shared" si="52"/>
        <v/>
      </c>
    </row>
    <row r="3385" spans="1:1" x14ac:dyDescent="0.35">
      <c r="A3385" s="16" t="str">
        <f t="shared" si="52"/>
        <v/>
      </c>
    </row>
    <row r="3386" spans="1:1" x14ac:dyDescent="0.35">
      <c r="A3386" s="16" t="str">
        <f t="shared" si="52"/>
        <v/>
      </c>
    </row>
    <row r="3387" spans="1:1" x14ac:dyDescent="0.35">
      <c r="A3387" s="16" t="str">
        <f t="shared" si="52"/>
        <v/>
      </c>
    </row>
    <row r="3388" spans="1:1" x14ac:dyDescent="0.35">
      <c r="A3388" s="16" t="str">
        <f t="shared" si="52"/>
        <v/>
      </c>
    </row>
    <row r="3389" spans="1:1" x14ac:dyDescent="0.35">
      <c r="A3389" s="16" t="str">
        <f t="shared" si="52"/>
        <v/>
      </c>
    </row>
    <row r="3390" spans="1:1" x14ac:dyDescent="0.35">
      <c r="A3390" s="16" t="str">
        <f t="shared" si="52"/>
        <v/>
      </c>
    </row>
    <row r="3391" spans="1:1" x14ac:dyDescent="0.35">
      <c r="A3391" s="16" t="str">
        <f t="shared" si="52"/>
        <v/>
      </c>
    </row>
    <row r="3392" spans="1:1" x14ac:dyDescent="0.35">
      <c r="A3392" s="16" t="str">
        <f t="shared" si="52"/>
        <v/>
      </c>
    </row>
    <row r="3393" spans="1:1" x14ac:dyDescent="0.35">
      <c r="A3393" s="16" t="str">
        <f t="shared" si="52"/>
        <v/>
      </c>
    </row>
    <row r="3394" spans="1:1" x14ac:dyDescent="0.35">
      <c r="A3394" s="16" t="str">
        <f t="shared" si="52"/>
        <v/>
      </c>
    </row>
    <row r="3395" spans="1:1" x14ac:dyDescent="0.35">
      <c r="A3395" s="16" t="str">
        <f t="shared" si="52"/>
        <v/>
      </c>
    </row>
    <row r="3396" spans="1:1" x14ac:dyDescent="0.35">
      <c r="A3396" s="16" t="str">
        <f t="shared" si="52"/>
        <v/>
      </c>
    </row>
    <row r="3397" spans="1:1" x14ac:dyDescent="0.35">
      <c r="A3397" s="16" t="str">
        <f t="shared" si="52"/>
        <v/>
      </c>
    </row>
    <row r="3398" spans="1:1" x14ac:dyDescent="0.35">
      <c r="A3398" s="16" t="str">
        <f t="shared" si="52"/>
        <v/>
      </c>
    </row>
    <row r="3399" spans="1:1" x14ac:dyDescent="0.35">
      <c r="A3399" s="16" t="str">
        <f t="shared" si="52"/>
        <v/>
      </c>
    </row>
    <row r="3400" spans="1:1" x14ac:dyDescent="0.35">
      <c r="A3400" s="16" t="str">
        <f t="shared" si="52"/>
        <v/>
      </c>
    </row>
    <row r="3401" spans="1:1" x14ac:dyDescent="0.35">
      <c r="A3401" s="16" t="str">
        <f t="shared" si="52"/>
        <v/>
      </c>
    </row>
    <row r="3402" spans="1:1" x14ac:dyDescent="0.35">
      <c r="A3402" s="16" t="str">
        <f t="shared" si="52"/>
        <v/>
      </c>
    </row>
    <row r="3403" spans="1:1" x14ac:dyDescent="0.35">
      <c r="A3403" s="16" t="str">
        <f t="shared" si="52"/>
        <v/>
      </c>
    </row>
    <row r="3404" spans="1:1" x14ac:dyDescent="0.35">
      <c r="A3404" s="16" t="str">
        <f t="shared" ref="A3404:A3467" si="53">B3404&amp;C3404&amp;D3404</f>
        <v/>
      </c>
    </row>
    <row r="3405" spans="1:1" x14ac:dyDescent="0.35">
      <c r="A3405" s="16" t="str">
        <f t="shared" si="53"/>
        <v/>
      </c>
    </row>
    <row r="3406" spans="1:1" x14ac:dyDescent="0.35">
      <c r="A3406" s="16" t="str">
        <f t="shared" si="53"/>
        <v/>
      </c>
    </row>
    <row r="3407" spans="1:1" x14ac:dyDescent="0.35">
      <c r="A3407" s="16" t="str">
        <f t="shared" si="53"/>
        <v/>
      </c>
    </row>
    <row r="3408" spans="1:1" x14ac:dyDescent="0.35">
      <c r="A3408" s="16" t="str">
        <f t="shared" si="53"/>
        <v/>
      </c>
    </row>
    <row r="3409" spans="1:1" x14ac:dyDescent="0.35">
      <c r="A3409" s="16" t="str">
        <f t="shared" si="53"/>
        <v/>
      </c>
    </row>
    <row r="3410" spans="1:1" x14ac:dyDescent="0.35">
      <c r="A3410" s="16" t="str">
        <f t="shared" si="53"/>
        <v/>
      </c>
    </row>
    <row r="3411" spans="1:1" x14ac:dyDescent="0.35">
      <c r="A3411" s="16" t="str">
        <f t="shared" si="53"/>
        <v/>
      </c>
    </row>
    <row r="3412" spans="1:1" x14ac:dyDescent="0.35">
      <c r="A3412" s="16" t="str">
        <f t="shared" si="53"/>
        <v/>
      </c>
    </row>
    <row r="3413" spans="1:1" x14ac:dyDescent="0.35">
      <c r="A3413" s="16" t="str">
        <f t="shared" si="53"/>
        <v/>
      </c>
    </row>
    <row r="3414" spans="1:1" x14ac:dyDescent="0.35">
      <c r="A3414" s="16" t="str">
        <f t="shared" si="53"/>
        <v/>
      </c>
    </row>
    <row r="3415" spans="1:1" x14ac:dyDescent="0.35">
      <c r="A3415" s="16" t="str">
        <f t="shared" si="53"/>
        <v/>
      </c>
    </row>
    <row r="3416" spans="1:1" x14ac:dyDescent="0.35">
      <c r="A3416" s="16" t="str">
        <f t="shared" si="53"/>
        <v/>
      </c>
    </row>
    <row r="3417" spans="1:1" x14ac:dyDescent="0.35">
      <c r="A3417" s="16" t="str">
        <f t="shared" si="53"/>
        <v/>
      </c>
    </row>
    <row r="3418" spans="1:1" x14ac:dyDescent="0.35">
      <c r="A3418" s="16" t="str">
        <f t="shared" si="53"/>
        <v/>
      </c>
    </row>
    <row r="3419" spans="1:1" x14ac:dyDescent="0.35">
      <c r="A3419" s="16" t="str">
        <f t="shared" si="53"/>
        <v/>
      </c>
    </row>
    <row r="3420" spans="1:1" x14ac:dyDescent="0.35">
      <c r="A3420" s="16" t="str">
        <f t="shared" si="53"/>
        <v/>
      </c>
    </row>
    <row r="3421" spans="1:1" x14ac:dyDescent="0.35">
      <c r="A3421" s="16" t="str">
        <f t="shared" si="53"/>
        <v/>
      </c>
    </row>
    <row r="3422" spans="1:1" x14ac:dyDescent="0.35">
      <c r="A3422" s="16" t="str">
        <f t="shared" si="53"/>
        <v/>
      </c>
    </row>
    <row r="3423" spans="1:1" x14ac:dyDescent="0.35">
      <c r="A3423" s="16" t="str">
        <f t="shared" si="53"/>
        <v/>
      </c>
    </row>
    <row r="3424" spans="1:1" x14ac:dyDescent="0.35">
      <c r="A3424" s="16" t="str">
        <f t="shared" si="53"/>
        <v/>
      </c>
    </row>
    <row r="3425" spans="1:1" x14ac:dyDescent="0.35">
      <c r="A3425" s="16" t="str">
        <f t="shared" si="53"/>
        <v/>
      </c>
    </row>
    <row r="3426" spans="1:1" x14ac:dyDescent="0.35">
      <c r="A3426" s="16" t="str">
        <f t="shared" si="53"/>
        <v/>
      </c>
    </row>
    <row r="3427" spans="1:1" x14ac:dyDescent="0.35">
      <c r="A3427" s="16" t="str">
        <f t="shared" si="53"/>
        <v/>
      </c>
    </row>
    <row r="3428" spans="1:1" x14ac:dyDescent="0.35">
      <c r="A3428" s="16" t="str">
        <f t="shared" si="53"/>
        <v/>
      </c>
    </row>
    <row r="3429" spans="1:1" x14ac:dyDescent="0.35">
      <c r="A3429" s="16" t="str">
        <f t="shared" si="53"/>
        <v/>
      </c>
    </row>
    <row r="3430" spans="1:1" x14ac:dyDescent="0.35">
      <c r="A3430" s="16" t="str">
        <f t="shared" si="53"/>
        <v/>
      </c>
    </row>
    <row r="3431" spans="1:1" x14ac:dyDescent="0.35">
      <c r="A3431" s="16" t="str">
        <f t="shared" si="53"/>
        <v/>
      </c>
    </row>
    <row r="3432" spans="1:1" x14ac:dyDescent="0.35">
      <c r="A3432" s="16" t="str">
        <f t="shared" si="53"/>
        <v/>
      </c>
    </row>
    <row r="3433" spans="1:1" x14ac:dyDescent="0.35">
      <c r="A3433" s="16" t="str">
        <f t="shared" si="53"/>
        <v/>
      </c>
    </row>
    <row r="3434" spans="1:1" x14ac:dyDescent="0.35">
      <c r="A3434" s="16" t="str">
        <f t="shared" si="53"/>
        <v/>
      </c>
    </row>
    <row r="3435" spans="1:1" x14ac:dyDescent="0.35">
      <c r="A3435" s="16" t="str">
        <f t="shared" si="53"/>
        <v/>
      </c>
    </row>
    <row r="3436" spans="1:1" x14ac:dyDescent="0.35">
      <c r="A3436" s="16" t="str">
        <f t="shared" si="53"/>
        <v/>
      </c>
    </row>
    <row r="3437" spans="1:1" x14ac:dyDescent="0.35">
      <c r="A3437" s="16" t="str">
        <f t="shared" si="53"/>
        <v/>
      </c>
    </row>
    <row r="3438" spans="1:1" x14ac:dyDescent="0.35">
      <c r="A3438" s="16" t="str">
        <f t="shared" si="53"/>
        <v/>
      </c>
    </row>
    <row r="3439" spans="1:1" x14ac:dyDescent="0.35">
      <c r="A3439" s="16" t="str">
        <f t="shared" si="53"/>
        <v/>
      </c>
    </row>
    <row r="3440" spans="1:1" x14ac:dyDescent="0.35">
      <c r="A3440" s="16" t="str">
        <f t="shared" si="53"/>
        <v/>
      </c>
    </row>
    <row r="3441" spans="1:1" x14ac:dyDescent="0.35">
      <c r="A3441" s="16" t="str">
        <f t="shared" si="53"/>
        <v/>
      </c>
    </row>
    <row r="3442" spans="1:1" x14ac:dyDescent="0.35">
      <c r="A3442" s="16" t="str">
        <f t="shared" si="53"/>
        <v/>
      </c>
    </row>
    <row r="3443" spans="1:1" x14ac:dyDescent="0.35">
      <c r="A3443" s="16" t="str">
        <f t="shared" si="53"/>
        <v/>
      </c>
    </row>
    <row r="3444" spans="1:1" x14ac:dyDescent="0.35">
      <c r="A3444" s="16" t="str">
        <f t="shared" si="53"/>
        <v/>
      </c>
    </row>
    <row r="3445" spans="1:1" x14ac:dyDescent="0.35">
      <c r="A3445" s="16" t="str">
        <f t="shared" si="53"/>
        <v/>
      </c>
    </row>
    <row r="3446" spans="1:1" x14ac:dyDescent="0.35">
      <c r="A3446" s="16" t="str">
        <f t="shared" si="53"/>
        <v/>
      </c>
    </row>
    <row r="3447" spans="1:1" x14ac:dyDescent="0.35">
      <c r="A3447" s="16" t="str">
        <f t="shared" si="53"/>
        <v/>
      </c>
    </row>
    <row r="3448" spans="1:1" x14ac:dyDescent="0.35">
      <c r="A3448" s="16" t="str">
        <f t="shared" si="53"/>
        <v/>
      </c>
    </row>
    <row r="3449" spans="1:1" x14ac:dyDescent="0.35">
      <c r="A3449" s="16" t="str">
        <f t="shared" si="53"/>
        <v/>
      </c>
    </row>
    <row r="3450" spans="1:1" x14ac:dyDescent="0.35">
      <c r="A3450" s="16" t="str">
        <f t="shared" si="53"/>
        <v/>
      </c>
    </row>
    <row r="3451" spans="1:1" x14ac:dyDescent="0.35">
      <c r="A3451" s="16" t="str">
        <f t="shared" si="53"/>
        <v/>
      </c>
    </row>
    <row r="3452" spans="1:1" x14ac:dyDescent="0.35">
      <c r="A3452" s="16" t="str">
        <f t="shared" si="53"/>
        <v/>
      </c>
    </row>
    <row r="3453" spans="1:1" x14ac:dyDescent="0.35">
      <c r="A3453" s="16" t="str">
        <f t="shared" si="53"/>
        <v/>
      </c>
    </row>
    <row r="3454" spans="1:1" x14ac:dyDescent="0.35">
      <c r="A3454" s="16" t="str">
        <f t="shared" si="53"/>
        <v/>
      </c>
    </row>
    <row r="3455" spans="1:1" x14ac:dyDescent="0.35">
      <c r="A3455" s="16" t="str">
        <f t="shared" si="53"/>
        <v/>
      </c>
    </row>
    <row r="3456" spans="1:1" x14ac:dyDescent="0.35">
      <c r="A3456" s="16" t="str">
        <f t="shared" si="53"/>
        <v/>
      </c>
    </row>
    <row r="3457" spans="1:1" x14ac:dyDescent="0.35">
      <c r="A3457" s="16" t="str">
        <f t="shared" si="53"/>
        <v/>
      </c>
    </row>
    <row r="3458" spans="1:1" x14ac:dyDescent="0.35">
      <c r="A3458" s="16" t="str">
        <f t="shared" si="53"/>
        <v/>
      </c>
    </row>
    <row r="3459" spans="1:1" x14ac:dyDescent="0.35">
      <c r="A3459" s="16" t="str">
        <f t="shared" si="53"/>
        <v/>
      </c>
    </row>
    <row r="3460" spans="1:1" x14ac:dyDescent="0.35">
      <c r="A3460" s="16" t="str">
        <f t="shared" si="53"/>
        <v/>
      </c>
    </row>
    <row r="3461" spans="1:1" x14ac:dyDescent="0.35">
      <c r="A3461" s="16" t="str">
        <f t="shared" si="53"/>
        <v/>
      </c>
    </row>
    <row r="3462" spans="1:1" x14ac:dyDescent="0.35">
      <c r="A3462" s="16" t="str">
        <f t="shared" si="53"/>
        <v/>
      </c>
    </row>
    <row r="3463" spans="1:1" x14ac:dyDescent="0.35">
      <c r="A3463" s="16" t="str">
        <f t="shared" si="53"/>
        <v/>
      </c>
    </row>
    <row r="3464" spans="1:1" x14ac:dyDescent="0.35">
      <c r="A3464" s="16" t="str">
        <f t="shared" si="53"/>
        <v/>
      </c>
    </row>
    <row r="3465" spans="1:1" x14ac:dyDescent="0.35">
      <c r="A3465" s="16" t="str">
        <f t="shared" si="53"/>
        <v/>
      </c>
    </row>
    <row r="3466" spans="1:1" x14ac:dyDescent="0.35">
      <c r="A3466" s="16" t="str">
        <f t="shared" si="53"/>
        <v/>
      </c>
    </row>
    <row r="3467" spans="1:1" x14ac:dyDescent="0.35">
      <c r="A3467" s="16" t="str">
        <f t="shared" si="53"/>
        <v/>
      </c>
    </row>
    <row r="3468" spans="1:1" x14ac:dyDescent="0.35">
      <c r="A3468" s="16" t="str">
        <f t="shared" ref="A3468:A3531" si="54">B3468&amp;C3468&amp;D3468</f>
        <v/>
      </c>
    </row>
    <row r="3469" spans="1:1" x14ac:dyDescent="0.35">
      <c r="A3469" s="16" t="str">
        <f t="shared" si="54"/>
        <v/>
      </c>
    </row>
    <row r="3470" spans="1:1" x14ac:dyDescent="0.35">
      <c r="A3470" s="16" t="str">
        <f t="shared" si="54"/>
        <v/>
      </c>
    </row>
    <row r="3471" spans="1:1" x14ac:dyDescent="0.35">
      <c r="A3471" s="16" t="str">
        <f t="shared" si="54"/>
        <v/>
      </c>
    </row>
    <row r="3472" spans="1:1" x14ac:dyDescent="0.35">
      <c r="A3472" s="16" t="str">
        <f t="shared" si="54"/>
        <v/>
      </c>
    </row>
    <row r="3473" spans="1:1" x14ac:dyDescent="0.35">
      <c r="A3473" s="16" t="str">
        <f t="shared" si="54"/>
        <v/>
      </c>
    </row>
    <row r="3474" spans="1:1" x14ac:dyDescent="0.35">
      <c r="A3474" s="16" t="str">
        <f t="shared" si="54"/>
        <v/>
      </c>
    </row>
    <row r="3475" spans="1:1" x14ac:dyDescent="0.35">
      <c r="A3475" s="16" t="str">
        <f t="shared" si="54"/>
        <v/>
      </c>
    </row>
    <row r="3476" spans="1:1" x14ac:dyDescent="0.35">
      <c r="A3476" s="16" t="str">
        <f t="shared" si="54"/>
        <v/>
      </c>
    </row>
    <row r="3477" spans="1:1" x14ac:dyDescent="0.35">
      <c r="A3477" s="16" t="str">
        <f t="shared" si="54"/>
        <v/>
      </c>
    </row>
    <row r="3478" spans="1:1" x14ac:dyDescent="0.35">
      <c r="A3478" s="16" t="str">
        <f t="shared" si="54"/>
        <v/>
      </c>
    </row>
    <row r="3479" spans="1:1" x14ac:dyDescent="0.35">
      <c r="A3479" s="16" t="str">
        <f t="shared" si="54"/>
        <v/>
      </c>
    </row>
    <row r="3480" spans="1:1" x14ac:dyDescent="0.35">
      <c r="A3480" s="16" t="str">
        <f t="shared" si="54"/>
        <v/>
      </c>
    </row>
    <row r="3481" spans="1:1" x14ac:dyDescent="0.35">
      <c r="A3481" s="16" t="str">
        <f t="shared" si="54"/>
        <v/>
      </c>
    </row>
    <row r="3482" spans="1:1" x14ac:dyDescent="0.35">
      <c r="A3482" s="16" t="str">
        <f t="shared" si="54"/>
        <v/>
      </c>
    </row>
    <row r="3483" spans="1:1" x14ac:dyDescent="0.35">
      <c r="A3483" s="16" t="str">
        <f t="shared" si="54"/>
        <v/>
      </c>
    </row>
    <row r="3484" spans="1:1" x14ac:dyDescent="0.35">
      <c r="A3484" s="16" t="str">
        <f t="shared" si="54"/>
        <v/>
      </c>
    </row>
    <row r="3485" spans="1:1" x14ac:dyDescent="0.35">
      <c r="A3485" s="16" t="str">
        <f t="shared" si="54"/>
        <v/>
      </c>
    </row>
    <row r="3486" spans="1:1" x14ac:dyDescent="0.35">
      <c r="A3486" s="16" t="str">
        <f t="shared" si="54"/>
        <v/>
      </c>
    </row>
    <row r="3487" spans="1:1" x14ac:dyDescent="0.35">
      <c r="A3487" s="16" t="str">
        <f t="shared" si="54"/>
        <v/>
      </c>
    </row>
    <row r="3488" spans="1:1" x14ac:dyDescent="0.35">
      <c r="A3488" s="16" t="str">
        <f t="shared" si="54"/>
        <v/>
      </c>
    </row>
    <row r="3489" spans="1:1" x14ac:dyDescent="0.35">
      <c r="A3489" s="16" t="str">
        <f t="shared" si="54"/>
        <v/>
      </c>
    </row>
    <row r="3490" spans="1:1" x14ac:dyDescent="0.35">
      <c r="A3490" s="16" t="str">
        <f t="shared" si="54"/>
        <v/>
      </c>
    </row>
    <row r="3491" spans="1:1" x14ac:dyDescent="0.35">
      <c r="A3491" s="16" t="str">
        <f t="shared" si="54"/>
        <v/>
      </c>
    </row>
    <row r="3492" spans="1:1" x14ac:dyDescent="0.35">
      <c r="A3492" s="16" t="str">
        <f t="shared" si="54"/>
        <v/>
      </c>
    </row>
    <row r="3493" spans="1:1" x14ac:dyDescent="0.35">
      <c r="A3493" s="16" t="str">
        <f t="shared" si="54"/>
        <v/>
      </c>
    </row>
    <row r="3494" spans="1:1" x14ac:dyDescent="0.35">
      <c r="A3494" s="16" t="str">
        <f t="shared" si="54"/>
        <v/>
      </c>
    </row>
    <row r="3495" spans="1:1" x14ac:dyDescent="0.35">
      <c r="A3495" s="16" t="str">
        <f t="shared" si="54"/>
        <v/>
      </c>
    </row>
    <row r="3496" spans="1:1" x14ac:dyDescent="0.35">
      <c r="A3496" s="16" t="str">
        <f t="shared" si="54"/>
        <v/>
      </c>
    </row>
    <row r="3497" spans="1:1" x14ac:dyDescent="0.35">
      <c r="A3497" s="16" t="str">
        <f t="shared" si="54"/>
        <v/>
      </c>
    </row>
    <row r="3498" spans="1:1" x14ac:dyDescent="0.35">
      <c r="A3498" s="16" t="str">
        <f t="shared" si="54"/>
        <v/>
      </c>
    </row>
    <row r="3499" spans="1:1" x14ac:dyDescent="0.35">
      <c r="A3499" s="16" t="str">
        <f t="shared" si="54"/>
        <v/>
      </c>
    </row>
    <row r="3500" spans="1:1" x14ac:dyDescent="0.35">
      <c r="A3500" s="16" t="str">
        <f t="shared" si="54"/>
        <v/>
      </c>
    </row>
    <row r="3501" spans="1:1" x14ac:dyDescent="0.35">
      <c r="A3501" s="16" t="str">
        <f t="shared" si="54"/>
        <v/>
      </c>
    </row>
    <row r="3502" spans="1:1" x14ac:dyDescent="0.35">
      <c r="A3502" s="16" t="str">
        <f t="shared" si="54"/>
        <v/>
      </c>
    </row>
    <row r="3503" spans="1:1" x14ac:dyDescent="0.35">
      <c r="A3503" s="16" t="str">
        <f t="shared" si="54"/>
        <v/>
      </c>
    </row>
    <row r="3504" spans="1:1" x14ac:dyDescent="0.35">
      <c r="A3504" s="16" t="str">
        <f t="shared" si="54"/>
        <v/>
      </c>
    </row>
    <row r="3505" spans="1:1" x14ac:dyDescent="0.35">
      <c r="A3505" s="16" t="str">
        <f t="shared" si="54"/>
        <v/>
      </c>
    </row>
    <row r="3506" spans="1:1" x14ac:dyDescent="0.35">
      <c r="A3506" s="16" t="str">
        <f t="shared" si="54"/>
        <v/>
      </c>
    </row>
    <row r="3507" spans="1:1" x14ac:dyDescent="0.35">
      <c r="A3507" s="16" t="str">
        <f t="shared" si="54"/>
        <v/>
      </c>
    </row>
    <row r="3508" spans="1:1" x14ac:dyDescent="0.35">
      <c r="A3508" s="16" t="str">
        <f t="shared" si="54"/>
        <v/>
      </c>
    </row>
    <row r="3509" spans="1:1" x14ac:dyDescent="0.35">
      <c r="A3509" s="16" t="str">
        <f t="shared" si="54"/>
        <v/>
      </c>
    </row>
    <row r="3510" spans="1:1" x14ac:dyDescent="0.35">
      <c r="A3510" s="16" t="str">
        <f t="shared" si="54"/>
        <v/>
      </c>
    </row>
    <row r="3511" spans="1:1" x14ac:dyDescent="0.35">
      <c r="A3511" s="16" t="str">
        <f t="shared" si="54"/>
        <v/>
      </c>
    </row>
    <row r="3512" spans="1:1" x14ac:dyDescent="0.35">
      <c r="A3512" s="16" t="str">
        <f t="shared" si="54"/>
        <v/>
      </c>
    </row>
    <row r="3513" spans="1:1" x14ac:dyDescent="0.35">
      <c r="A3513" s="16" t="str">
        <f t="shared" si="54"/>
        <v/>
      </c>
    </row>
    <row r="3514" spans="1:1" x14ac:dyDescent="0.35">
      <c r="A3514" s="16" t="str">
        <f t="shared" si="54"/>
        <v/>
      </c>
    </row>
    <row r="3515" spans="1:1" x14ac:dyDescent="0.35">
      <c r="A3515" s="16" t="str">
        <f t="shared" si="54"/>
        <v/>
      </c>
    </row>
    <row r="3516" spans="1:1" x14ac:dyDescent="0.35">
      <c r="A3516" s="16" t="str">
        <f t="shared" si="54"/>
        <v/>
      </c>
    </row>
    <row r="3517" spans="1:1" x14ac:dyDescent="0.35">
      <c r="A3517" s="16" t="str">
        <f t="shared" si="54"/>
        <v/>
      </c>
    </row>
    <row r="3518" spans="1:1" x14ac:dyDescent="0.35">
      <c r="A3518" s="16" t="str">
        <f t="shared" si="54"/>
        <v/>
      </c>
    </row>
    <row r="3519" spans="1:1" x14ac:dyDescent="0.35">
      <c r="A3519" s="16" t="str">
        <f t="shared" si="54"/>
        <v/>
      </c>
    </row>
    <row r="3520" spans="1:1" x14ac:dyDescent="0.35">
      <c r="A3520" s="16" t="str">
        <f t="shared" si="54"/>
        <v/>
      </c>
    </row>
    <row r="3521" spans="1:1" x14ac:dyDescent="0.35">
      <c r="A3521" s="16" t="str">
        <f t="shared" si="54"/>
        <v/>
      </c>
    </row>
    <row r="3522" spans="1:1" x14ac:dyDescent="0.35">
      <c r="A3522" s="16" t="str">
        <f t="shared" si="54"/>
        <v/>
      </c>
    </row>
    <row r="3523" spans="1:1" x14ac:dyDescent="0.35">
      <c r="A3523" s="16" t="str">
        <f t="shared" si="54"/>
        <v/>
      </c>
    </row>
    <row r="3524" spans="1:1" x14ac:dyDescent="0.35">
      <c r="A3524" s="16" t="str">
        <f t="shared" si="54"/>
        <v/>
      </c>
    </row>
    <row r="3525" spans="1:1" x14ac:dyDescent="0.35">
      <c r="A3525" s="16" t="str">
        <f t="shared" si="54"/>
        <v/>
      </c>
    </row>
    <row r="3526" spans="1:1" x14ac:dyDescent="0.35">
      <c r="A3526" s="16" t="str">
        <f t="shared" si="54"/>
        <v/>
      </c>
    </row>
    <row r="3527" spans="1:1" x14ac:dyDescent="0.35">
      <c r="A3527" s="16" t="str">
        <f t="shared" si="54"/>
        <v/>
      </c>
    </row>
    <row r="3528" spans="1:1" x14ac:dyDescent="0.35">
      <c r="A3528" s="16" t="str">
        <f t="shared" si="54"/>
        <v/>
      </c>
    </row>
    <row r="3529" spans="1:1" x14ac:dyDescent="0.35">
      <c r="A3529" s="16" t="str">
        <f t="shared" si="54"/>
        <v/>
      </c>
    </row>
    <row r="3530" spans="1:1" x14ac:dyDescent="0.35">
      <c r="A3530" s="16" t="str">
        <f t="shared" si="54"/>
        <v/>
      </c>
    </row>
    <row r="3531" spans="1:1" x14ac:dyDescent="0.35">
      <c r="A3531" s="16" t="str">
        <f t="shared" si="54"/>
        <v/>
      </c>
    </row>
    <row r="3532" spans="1:1" x14ac:dyDescent="0.35">
      <c r="A3532" s="16" t="str">
        <f t="shared" ref="A3532:A3595" si="55">B3532&amp;C3532&amp;D3532</f>
        <v/>
      </c>
    </row>
    <row r="3533" spans="1:1" x14ac:dyDescent="0.35">
      <c r="A3533" s="16" t="str">
        <f t="shared" si="55"/>
        <v/>
      </c>
    </row>
    <row r="3534" spans="1:1" x14ac:dyDescent="0.35">
      <c r="A3534" s="16" t="str">
        <f t="shared" si="55"/>
        <v/>
      </c>
    </row>
    <row r="3535" spans="1:1" x14ac:dyDescent="0.35">
      <c r="A3535" s="16" t="str">
        <f t="shared" si="55"/>
        <v/>
      </c>
    </row>
    <row r="3536" spans="1:1" x14ac:dyDescent="0.35">
      <c r="A3536" s="16" t="str">
        <f t="shared" si="55"/>
        <v/>
      </c>
    </row>
    <row r="3537" spans="1:1" x14ac:dyDescent="0.35">
      <c r="A3537" s="16" t="str">
        <f t="shared" si="55"/>
        <v/>
      </c>
    </row>
    <row r="3538" spans="1:1" x14ac:dyDescent="0.35">
      <c r="A3538" s="16" t="str">
        <f t="shared" si="55"/>
        <v/>
      </c>
    </row>
    <row r="3539" spans="1:1" x14ac:dyDescent="0.35">
      <c r="A3539" s="16" t="str">
        <f t="shared" si="55"/>
        <v/>
      </c>
    </row>
    <row r="3540" spans="1:1" x14ac:dyDescent="0.35">
      <c r="A3540" s="16" t="str">
        <f t="shared" si="55"/>
        <v/>
      </c>
    </row>
    <row r="3541" spans="1:1" x14ac:dyDescent="0.35">
      <c r="A3541" s="16" t="str">
        <f t="shared" si="55"/>
        <v/>
      </c>
    </row>
    <row r="3542" spans="1:1" x14ac:dyDescent="0.35">
      <c r="A3542" s="16" t="str">
        <f t="shared" si="55"/>
        <v/>
      </c>
    </row>
    <row r="3543" spans="1:1" x14ac:dyDescent="0.35">
      <c r="A3543" s="16" t="str">
        <f t="shared" si="55"/>
        <v/>
      </c>
    </row>
    <row r="3544" spans="1:1" x14ac:dyDescent="0.35">
      <c r="A3544" s="16" t="str">
        <f t="shared" si="55"/>
        <v/>
      </c>
    </row>
    <row r="3545" spans="1:1" x14ac:dyDescent="0.35">
      <c r="A3545" s="16" t="str">
        <f t="shared" si="55"/>
        <v/>
      </c>
    </row>
    <row r="3546" spans="1:1" x14ac:dyDescent="0.35">
      <c r="A3546" s="16" t="str">
        <f t="shared" si="55"/>
        <v/>
      </c>
    </row>
    <row r="3547" spans="1:1" x14ac:dyDescent="0.35">
      <c r="A3547" s="16" t="str">
        <f t="shared" si="55"/>
        <v/>
      </c>
    </row>
    <row r="3548" spans="1:1" x14ac:dyDescent="0.35">
      <c r="A3548" s="16" t="str">
        <f t="shared" si="55"/>
        <v/>
      </c>
    </row>
    <row r="3549" spans="1:1" x14ac:dyDescent="0.35">
      <c r="A3549" s="16" t="str">
        <f t="shared" si="55"/>
        <v/>
      </c>
    </row>
    <row r="3550" spans="1:1" x14ac:dyDescent="0.35">
      <c r="A3550" s="16" t="str">
        <f t="shared" si="55"/>
        <v/>
      </c>
    </row>
    <row r="3551" spans="1:1" x14ac:dyDescent="0.35">
      <c r="A3551" s="16" t="str">
        <f t="shared" si="55"/>
        <v/>
      </c>
    </row>
    <row r="3552" spans="1:1" x14ac:dyDescent="0.35">
      <c r="A3552" s="16" t="str">
        <f t="shared" si="55"/>
        <v/>
      </c>
    </row>
    <row r="3553" spans="1:1" x14ac:dyDescent="0.35">
      <c r="A3553" s="16" t="str">
        <f t="shared" si="55"/>
        <v/>
      </c>
    </row>
    <row r="3554" spans="1:1" x14ac:dyDescent="0.35">
      <c r="A3554" s="16" t="str">
        <f t="shared" si="55"/>
        <v/>
      </c>
    </row>
    <row r="3555" spans="1:1" x14ac:dyDescent="0.35">
      <c r="A3555" s="16" t="str">
        <f t="shared" si="55"/>
        <v/>
      </c>
    </row>
    <row r="3556" spans="1:1" x14ac:dyDescent="0.35">
      <c r="A3556" s="16" t="str">
        <f t="shared" si="55"/>
        <v/>
      </c>
    </row>
    <row r="3557" spans="1:1" x14ac:dyDescent="0.35">
      <c r="A3557" s="16" t="str">
        <f t="shared" si="55"/>
        <v/>
      </c>
    </row>
    <row r="3558" spans="1:1" x14ac:dyDescent="0.35">
      <c r="A3558" s="16" t="str">
        <f t="shared" si="55"/>
        <v/>
      </c>
    </row>
    <row r="3559" spans="1:1" x14ac:dyDescent="0.35">
      <c r="A3559" s="16" t="str">
        <f t="shared" si="55"/>
        <v/>
      </c>
    </row>
    <row r="3560" spans="1:1" x14ac:dyDescent="0.35">
      <c r="A3560" s="16" t="str">
        <f t="shared" si="55"/>
        <v/>
      </c>
    </row>
    <row r="3561" spans="1:1" x14ac:dyDescent="0.35">
      <c r="A3561" s="16" t="str">
        <f t="shared" si="55"/>
        <v/>
      </c>
    </row>
    <row r="3562" spans="1:1" x14ac:dyDescent="0.35">
      <c r="A3562" s="16" t="str">
        <f t="shared" si="55"/>
        <v/>
      </c>
    </row>
    <row r="3563" spans="1:1" x14ac:dyDescent="0.35">
      <c r="A3563" s="16" t="str">
        <f t="shared" si="55"/>
        <v/>
      </c>
    </row>
    <row r="3564" spans="1:1" x14ac:dyDescent="0.35">
      <c r="A3564" s="16" t="str">
        <f t="shared" si="55"/>
        <v/>
      </c>
    </row>
    <row r="3565" spans="1:1" x14ac:dyDescent="0.35">
      <c r="A3565" s="16" t="str">
        <f t="shared" si="55"/>
        <v/>
      </c>
    </row>
    <row r="3566" spans="1:1" x14ac:dyDescent="0.35">
      <c r="A3566" s="16" t="str">
        <f t="shared" si="55"/>
        <v/>
      </c>
    </row>
    <row r="3567" spans="1:1" x14ac:dyDescent="0.35">
      <c r="A3567" s="16" t="str">
        <f t="shared" si="55"/>
        <v/>
      </c>
    </row>
    <row r="3568" spans="1:1" x14ac:dyDescent="0.35">
      <c r="A3568" s="16" t="str">
        <f t="shared" si="55"/>
        <v/>
      </c>
    </row>
    <row r="3569" spans="1:1" x14ac:dyDescent="0.35">
      <c r="A3569" s="16" t="str">
        <f t="shared" si="55"/>
        <v/>
      </c>
    </row>
    <row r="3570" spans="1:1" x14ac:dyDescent="0.35">
      <c r="A3570" s="16" t="str">
        <f t="shared" si="55"/>
        <v/>
      </c>
    </row>
    <row r="3571" spans="1:1" x14ac:dyDescent="0.35">
      <c r="A3571" s="16" t="str">
        <f t="shared" si="55"/>
        <v/>
      </c>
    </row>
    <row r="3572" spans="1:1" x14ac:dyDescent="0.35">
      <c r="A3572" s="16" t="str">
        <f t="shared" si="55"/>
        <v/>
      </c>
    </row>
    <row r="3573" spans="1:1" x14ac:dyDescent="0.35">
      <c r="A3573" s="16" t="str">
        <f t="shared" si="55"/>
        <v/>
      </c>
    </row>
    <row r="3574" spans="1:1" x14ac:dyDescent="0.35">
      <c r="A3574" s="16" t="str">
        <f t="shared" si="55"/>
        <v/>
      </c>
    </row>
    <row r="3575" spans="1:1" x14ac:dyDescent="0.35">
      <c r="A3575" s="16" t="str">
        <f t="shared" si="55"/>
        <v/>
      </c>
    </row>
    <row r="3576" spans="1:1" x14ac:dyDescent="0.35">
      <c r="A3576" s="16" t="str">
        <f t="shared" si="55"/>
        <v/>
      </c>
    </row>
    <row r="3577" spans="1:1" x14ac:dyDescent="0.35">
      <c r="A3577" s="16" t="str">
        <f t="shared" si="55"/>
        <v/>
      </c>
    </row>
    <row r="3578" spans="1:1" x14ac:dyDescent="0.35">
      <c r="A3578" s="16" t="str">
        <f t="shared" si="55"/>
        <v/>
      </c>
    </row>
    <row r="3579" spans="1:1" x14ac:dyDescent="0.35">
      <c r="A3579" s="16" t="str">
        <f t="shared" si="55"/>
        <v/>
      </c>
    </row>
    <row r="3580" spans="1:1" x14ac:dyDescent="0.35">
      <c r="A3580" s="16" t="str">
        <f t="shared" si="55"/>
        <v/>
      </c>
    </row>
    <row r="3581" spans="1:1" x14ac:dyDescent="0.35">
      <c r="A3581" s="16" t="str">
        <f t="shared" si="55"/>
        <v/>
      </c>
    </row>
    <row r="3582" spans="1:1" x14ac:dyDescent="0.35">
      <c r="A3582" s="16" t="str">
        <f t="shared" si="55"/>
        <v/>
      </c>
    </row>
    <row r="3583" spans="1:1" x14ac:dyDescent="0.35">
      <c r="A3583" s="16" t="str">
        <f t="shared" si="55"/>
        <v/>
      </c>
    </row>
    <row r="3584" spans="1:1" x14ac:dyDescent="0.35">
      <c r="A3584" s="16" t="str">
        <f t="shared" si="55"/>
        <v/>
      </c>
    </row>
    <row r="3585" spans="1:1" x14ac:dyDescent="0.35">
      <c r="A3585" s="16" t="str">
        <f t="shared" si="55"/>
        <v/>
      </c>
    </row>
    <row r="3586" spans="1:1" x14ac:dyDescent="0.35">
      <c r="A3586" s="16" t="str">
        <f t="shared" si="55"/>
        <v/>
      </c>
    </row>
    <row r="3587" spans="1:1" x14ac:dyDescent="0.35">
      <c r="A3587" s="16" t="str">
        <f t="shared" si="55"/>
        <v/>
      </c>
    </row>
    <row r="3588" spans="1:1" x14ac:dyDescent="0.35">
      <c r="A3588" s="16" t="str">
        <f t="shared" si="55"/>
        <v/>
      </c>
    </row>
    <row r="3589" spans="1:1" x14ac:dyDescent="0.35">
      <c r="A3589" s="16" t="str">
        <f t="shared" si="55"/>
        <v/>
      </c>
    </row>
    <row r="3590" spans="1:1" x14ac:dyDescent="0.35">
      <c r="A3590" s="16" t="str">
        <f t="shared" si="55"/>
        <v/>
      </c>
    </row>
    <row r="3591" spans="1:1" x14ac:dyDescent="0.35">
      <c r="A3591" s="16" t="str">
        <f t="shared" si="55"/>
        <v/>
      </c>
    </row>
    <row r="3592" spans="1:1" x14ac:dyDescent="0.35">
      <c r="A3592" s="16" t="str">
        <f t="shared" si="55"/>
        <v/>
      </c>
    </row>
    <row r="3593" spans="1:1" x14ac:dyDescent="0.35">
      <c r="A3593" s="16" t="str">
        <f t="shared" si="55"/>
        <v/>
      </c>
    </row>
    <row r="3594" spans="1:1" x14ac:dyDescent="0.35">
      <c r="A3594" s="16" t="str">
        <f t="shared" si="55"/>
        <v/>
      </c>
    </row>
    <row r="3595" spans="1:1" x14ac:dyDescent="0.35">
      <c r="A3595" s="16" t="str">
        <f t="shared" si="55"/>
        <v/>
      </c>
    </row>
    <row r="3596" spans="1:1" x14ac:dyDescent="0.35">
      <c r="A3596" s="16" t="str">
        <f t="shared" ref="A3596:A3659" si="56">B3596&amp;C3596&amp;D3596</f>
        <v/>
      </c>
    </row>
    <row r="3597" spans="1:1" x14ac:dyDescent="0.35">
      <c r="A3597" s="16" t="str">
        <f t="shared" si="56"/>
        <v/>
      </c>
    </row>
    <row r="3598" spans="1:1" x14ac:dyDescent="0.35">
      <c r="A3598" s="16" t="str">
        <f t="shared" si="56"/>
        <v/>
      </c>
    </row>
    <row r="3599" spans="1:1" x14ac:dyDescent="0.35">
      <c r="A3599" s="16" t="str">
        <f t="shared" si="56"/>
        <v/>
      </c>
    </row>
    <row r="3600" spans="1:1" x14ac:dyDescent="0.35">
      <c r="A3600" s="16" t="str">
        <f t="shared" si="56"/>
        <v/>
      </c>
    </row>
    <row r="3601" spans="1:1" x14ac:dyDescent="0.35">
      <c r="A3601" s="16" t="str">
        <f t="shared" si="56"/>
        <v/>
      </c>
    </row>
    <row r="3602" spans="1:1" x14ac:dyDescent="0.35">
      <c r="A3602" s="16" t="str">
        <f t="shared" si="56"/>
        <v/>
      </c>
    </row>
    <row r="3603" spans="1:1" x14ac:dyDescent="0.35">
      <c r="A3603" s="16" t="str">
        <f t="shared" si="56"/>
        <v/>
      </c>
    </row>
    <row r="3604" spans="1:1" x14ac:dyDescent="0.35">
      <c r="A3604" s="16" t="str">
        <f t="shared" si="56"/>
        <v/>
      </c>
    </row>
    <row r="3605" spans="1:1" x14ac:dyDescent="0.35">
      <c r="A3605" s="16" t="str">
        <f t="shared" si="56"/>
        <v/>
      </c>
    </row>
    <row r="3606" spans="1:1" x14ac:dyDescent="0.35">
      <c r="A3606" s="16" t="str">
        <f t="shared" si="56"/>
        <v/>
      </c>
    </row>
    <row r="3607" spans="1:1" x14ac:dyDescent="0.35">
      <c r="A3607" s="16" t="str">
        <f t="shared" si="56"/>
        <v/>
      </c>
    </row>
    <row r="3608" spans="1:1" x14ac:dyDescent="0.35">
      <c r="A3608" s="16" t="str">
        <f t="shared" si="56"/>
        <v/>
      </c>
    </row>
    <row r="3609" spans="1:1" x14ac:dyDescent="0.35">
      <c r="A3609" s="16" t="str">
        <f t="shared" si="56"/>
        <v/>
      </c>
    </row>
    <row r="3610" spans="1:1" x14ac:dyDescent="0.35">
      <c r="A3610" s="16" t="str">
        <f t="shared" si="56"/>
        <v/>
      </c>
    </row>
    <row r="3611" spans="1:1" x14ac:dyDescent="0.35">
      <c r="A3611" s="16" t="str">
        <f t="shared" si="56"/>
        <v/>
      </c>
    </row>
    <row r="3612" spans="1:1" x14ac:dyDescent="0.35">
      <c r="A3612" s="16" t="str">
        <f t="shared" si="56"/>
        <v/>
      </c>
    </row>
    <row r="3613" spans="1:1" x14ac:dyDescent="0.35">
      <c r="A3613" s="16" t="str">
        <f t="shared" si="56"/>
        <v/>
      </c>
    </row>
    <row r="3614" spans="1:1" x14ac:dyDescent="0.35">
      <c r="A3614" s="16" t="str">
        <f t="shared" si="56"/>
        <v/>
      </c>
    </row>
    <row r="3615" spans="1:1" x14ac:dyDescent="0.35">
      <c r="A3615" s="16" t="str">
        <f t="shared" si="56"/>
        <v/>
      </c>
    </row>
    <row r="3616" spans="1:1" x14ac:dyDescent="0.35">
      <c r="A3616" s="16" t="str">
        <f t="shared" si="56"/>
        <v/>
      </c>
    </row>
    <row r="3617" spans="1:1" x14ac:dyDescent="0.35">
      <c r="A3617" s="16" t="str">
        <f t="shared" si="56"/>
        <v/>
      </c>
    </row>
    <row r="3618" spans="1:1" x14ac:dyDescent="0.35">
      <c r="A3618" s="16" t="str">
        <f t="shared" si="56"/>
        <v/>
      </c>
    </row>
    <row r="3619" spans="1:1" x14ac:dyDescent="0.35">
      <c r="A3619" s="16" t="str">
        <f t="shared" si="56"/>
        <v/>
      </c>
    </row>
    <row r="3620" spans="1:1" x14ac:dyDescent="0.35">
      <c r="A3620" s="16" t="str">
        <f t="shared" si="56"/>
        <v/>
      </c>
    </row>
    <row r="3621" spans="1:1" x14ac:dyDescent="0.35">
      <c r="A3621" s="16" t="str">
        <f t="shared" si="56"/>
        <v/>
      </c>
    </row>
    <row r="3622" spans="1:1" x14ac:dyDescent="0.35">
      <c r="A3622" s="16" t="str">
        <f t="shared" si="56"/>
        <v/>
      </c>
    </row>
    <row r="3623" spans="1:1" x14ac:dyDescent="0.35">
      <c r="A3623" s="16" t="str">
        <f t="shared" si="56"/>
        <v/>
      </c>
    </row>
    <row r="3624" spans="1:1" x14ac:dyDescent="0.35">
      <c r="A3624" s="16" t="str">
        <f t="shared" si="56"/>
        <v/>
      </c>
    </row>
    <row r="3625" spans="1:1" x14ac:dyDescent="0.35">
      <c r="A3625" s="16" t="str">
        <f t="shared" si="56"/>
        <v/>
      </c>
    </row>
    <row r="3626" spans="1:1" x14ac:dyDescent="0.35">
      <c r="A3626" s="16" t="str">
        <f t="shared" si="56"/>
        <v/>
      </c>
    </row>
    <row r="3627" spans="1:1" x14ac:dyDescent="0.35">
      <c r="A3627" s="16" t="str">
        <f t="shared" si="56"/>
        <v/>
      </c>
    </row>
    <row r="3628" spans="1:1" x14ac:dyDescent="0.35">
      <c r="A3628" s="16" t="str">
        <f t="shared" si="56"/>
        <v/>
      </c>
    </row>
    <row r="3629" spans="1:1" x14ac:dyDescent="0.35">
      <c r="A3629" s="16" t="str">
        <f t="shared" si="56"/>
        <v/>
      </c>
    </row>
    <row r="3630" spans="1:1" x14ac:dyDescent="0.35">
      <c r="A3630" s="16" t="str">
        <f t="shared" si="56"/>
        <v/>
      </c>
    </row>
    <row r="3631" spans="1:1" x14ac:dyDescent="0.35">
      <c r="A3631" s="16" t="str">
        <f t="shared" si="56"/>
        <v/>
      </c>
    </row>
    <row r="3632" spans="1:1" x14ac:dyDescent="0.35">
      <c r="A3632" s="16" t="str">
        <f t="shared" si="56"/>
        <v/>
      </c>
    </row>
    <row r="3633" spans="1:1" x14ac:dyDescent="0.35">
      <c r="A3633" s="16" t="str">
        <f t="shared" si="56"/>
        <v/>
      </c>
    </row>
    <row r="3634" spans="1:1" x14ac:dyDescent="0.35">
      <c r="A3634" s="16" t="str">
        <f t="shared" si="56"/>
        <v/>
      </c>
    </row>
    <row r="3635" spans="1:1" x14ac:dyDescent="0.35">
      <c r="A3635" s="16" t="str">
        <f t="shared" si="56"/>
        <v/>
      </c>
    </row>
    <row r="3636" spans="1:1" x14ac:dyDescent="0.35">
      <c r="A3636" s="16" t="str">
        <f t="shared" si="56"/>
        <v/>
      </c>
    </row>
    <row r="3637" spans="1:1" x14ac:dyDescent="0.35">
      <c r="A3637" s="16" t="str">
        <f t="shared" si="56"/>
        <v/>
      </c>
    </row>
    <row r="3638" spans="1:1" x14ac:dyDescent="0.35">
      <c r="A3638" s="16" t="str">
        <f t="shared" si="56"/>
        <v/>
      </c>
    </row>
    <row r="3639" spans="1:1" x14ac:dyDescent="0.35">
      <c r="A3639" s="16" t="str">
        <f t="shared" si="56"/>
        <v/>
      </c>
    </row>
    <row r="3640" spans="1:1" x14ac:dyDescent="0.35">
      <c r="A3640" s="16" t="str">
        <f t="shared" si="56"/>
        <v/>
      </c>
    </row>
    <row r="3641" spans="1:1" x14ac:dyDescent="0.35">
      <c r="A3641" s="16" t="str">
        <f t="shared" si="56"/>
        <v/>
      </c>
    </row>
    <row r="3642" spans="1:1" x14ac:dyDescent="0.35">
      <c r="A3642" s="16" t="str">
        <f t="shared" si="56"/>
        <v/>
      </c>
    </row>
    <row r="3643" spans="1:1" x14ac:dyDescent="0.35">
      <c r="A3643" s="16" t="str">
        <f t="shared" si="56"/>
        <v/>
      </c>
    </row>
    <row r="3644" spans="1:1" x14ac:dyDescent="0.35">
      <c r="A3644" s="16" t="str">
        <f t="shared" si="56"/>
        <v/>
      </c>
    </row>
    <row r="3645" spans="1:1" x14ac:dyDescent="0.35">
      <c r="A3645" s="16" t="str">
        <f t="shared" si="56"/>
        <v/>
      </c>
    </row>
    <row r="3646" spans="1:1" x14ac:dyDescent="0.35">
      <c r="A3646" s="16" t="str">
        <f t="shared" si="56"/>
        <v/>
      </c>
    </row>
    <row r="3647" spans="1:1" x14ac:dyDescent="0.35">
      <c r="A3647" s="16" t="str">
        <f t="shared" si="56"/>
        <v/>
      </c>
    </row>
    <row r="3648" spans="1:1" x14ac:dyDescent="0.35">
      <c r="A3648" s="16" t="str">
        <f t="shared" si="56"/>
        <v/>
      </c>
    </row>
    <row r="3649" spans="1:1" x14ac:dyDescent="0.35">
      <c r="A3649" s="16" t="str">
        <f t="shared" si="56"/>
        <v/>
      </c>
    </row>
    <row r="3650" spans="1:1" x14ac:dyDescent="0.35">
      <c r="A3650" s="16" t="str">
        <f t="shared" si="56"/>
        <v/>
      </c>
    </row>
    <row r="3651" spans="1:1" x14ac:dyDescent="0.35">
      <c r="A3651" s="16" t="str">
        <f t="shared" si="56"/>
        <v/>
      </c>
    </row>
    <row r="3652" spans="1:1" x14ac:dyDescent="0.35">
      <c r="A3652" s="16" t="str">
        <f t="shared" si="56"/>
        <v/>
      </c>
    </row>
    <row r="3653" spans="1:1" x14ac:dyDescent="0.35">
      <c r="A3653" s="16" t="str">
        <f t="shared" si="56"/>
        <v/>
      </c>
    </row>
    <row r="3654" spans="1:1" x14ac:dyDescent="0.35">
      <c r="A3654" s="16" t="str">
        <f t="shared" si="56"/>
        <v/>
      </c>
    </row>
    <row r="3655" spans="1:1" x14ac:dyDescent="0.35">
      <c r="A3655" s="16" t="str">
        <f t="shared" si="56"/>
        <v/>
      </c>
    </row>
    <row r="3656" spans="1:1" x14ac:dyDescent="0.35">
      <c r="A3656" s="16" t="str">
        <f t="shared" si="56"/>
        <v/>
      </c>
    </row>
    <row r="3657" spans="1:1" x14ac:dyDescent="0.35">
      <c r="A3657" s="16" t="str">
        <f t="shared" si="56"/>
        <v/>
      </c>
    </row>
    <row r="3658" spans="1:1" x14ac:dyDescent="0.35">
      <c r="A3658" s="16" t="str">
        <f t="shared" si="56"/>
        <v/>
      </c>
    </row>
    <row r="3659" spans="1:1" x14ac:dyDescent="0.35">
      <c r="A3659" s="16" t="str">
        <f t="shared" si="56"/>
        <v/>
      </c>
    </row>
    <row r="3660" spans="1:1" x14ac:dyDescent="0.35">
      <c r="A3660" s="16" t="str">
        <f t="shared" ref="A3660:A3723" si="57">B3660&amp;C3660&amp;D3660</f>
        <v/>
      </c>
    </row>
    <row r="3661" spans="1:1" x14ac:dyDescent="0.35">
      <c r="A3661" s="16" t="str">
        <f t="shared" si="57"/>
        <v/>
      </c>
    </row>
    <row r="3662" spans="1:1" x14ac:dyDescent="0.35">
      <c r="A3662" s="16" t="str">
        <f t="shared" si="57"/>
        <v/>
      </c>
    </row>
    <row r="3663" spans="1:1" x14ac:dyDescent="0.35">
      <c r="A3663" s="16" t="str">
        <f t="shared" si="57"/>
        <v/>
      </c>
    </row>
    <row r="3664" spans="1:1" x14ac:dyDescent="0.35">
      <c r="A3664" s="16" t="str">
        <f t="shared" si="57"/>
        <v/>
      </c>
    </row>
    <row r="3665" spans="1:1" x14ac:dyDescent="0.35">
      <c r="A3665" s="16" t="str">
        <f t="shared" si="57"/>
        <v/>
      </c>
    </row>
    <row r="3666" spans="1:1" x14ac:dyDescent="0.35">
      <c r="A3666" s="16" t="str">
        <f t="shared" si="57"/>
        <v/>
      </c>
    </row>
    <row r="3667" spans="1:1" x14ac:dyDescent="0.35">
      <c r="A3667" s="16" t="str">
        <f t="shared" si="57"/>
        <v/>
      </c>
    </row>
    <row r="3668" spans="1:1" x14ac:dyDescent="0.35">
      <c r="A3668" s="16" t="str">
        <f t="shared" si="57"/>
        <v/>
      </c>
    </row>
    <row r="3669" spans="1:1" x14ac:dyDescent="0.35">
      <c r="A3669" s="16" t="str">
        <f t="shared" si="57"/>
        <v/>
      </c>
    </row>
    <row r="3670" spans="1:1" x14ac:dyDescent="0.35">
      <c r="A3670" s="16" t="str">
        <f t="shared" si="57"/>
        <v/>
      </c>
    </row>
    <row r="3671" spans="1:1" x14ac:dyDescent="0.35">
      <c r="A3671" s="16" t="str">
        <f t="shared" si="57"/>
        <v/>
      </c>
    </row>
    <row r="3672" spans="1:1" x14ac:dyDescent="0.35">
      <c r="A3672" s="16" t="str">
        <f t="shared" si="57"/>
        <v/>
      </c>
    </row>
    <row r="3673" spans="1:1" x14ac:dyDescent="0.35">
      <c r="A3673" s="16" t="str">
        <f t="shared" si="57"/>
        <v/>
      </c>
    </row>
    <row r="3674" spans="1:1" x14ac:dyDescent="0.35">
      <c r="A3674" s="16" t="str">
        <f t="shared" si="57"/>
        <v/>
      </c>
    </row>
    <row r="3675" spans="1:1" x14ac:dyDescent="0.35">
      <c r="A3675" s="16" t="str">
        <f t="shared" si="57"/>
        <v/>
      </c>
    </row>
    <row r="3676" spans="1:1" x14ac:dyDescent="0.35">
      <c r="A3676" s="16" t="str">
        <f t="shared" si="57"/>
        <v/>
      </c>
    </row>
    <row r="3677" spans="1:1" x14ac:dyDescent="0.35">
      <c r="A3677" s="16" t="str">
        <f t="shared" si="57"/>
        <v/>
      </c>
    </row>
    <row r="3678" spans="1:1" x14ac:dyDescent="0.35">
      <c r="A3678" s="16" t="str">
        <f t="shared" si="57"/>
        <v/>
      </c>
    </row>
    <row r="3679" spans="1:1" x14ac:dyDescent="0.35">
      <c r="A3679" s="16" t="str">
        <f t="shared" si="57"/>
        <v/>
      </c>
    </row>
    <row r="3680" spans="1:1" x14ac:dyDescent="0.35">
      <c r="A3680" s="16" t="str">
        <f t="shared" si="57"/>
        <v/>
      </c>
    </row>
    <row r="3681" spans="1:1" x14ac:dyDescent="0.35">
      <c r="A3681" s="16" t="str">
        <f t="shared" si="57"/>
        <v/>
      </c>
    </row>
    <row r="3682" spans="1:1" x14ac:dyDescent="0.35">
      <c r="A3682" s="16" t="str">
        <f t="shared" si="57"/>
        <v/>
      </c>
    </row>
    <row r="3683" spans="1:1" x14ac:dyDescent="0.35">
      <c r="A3683" s="16" t="str">
        <f t="shared" si="57"/>
        <v/>
      </c>
    </row>
    <row r="3684" spans="1:1" x14ac:dyDescent="0.35">
      <c r="A3684" s="16" t="str">
        <f t="shared" si="57"/>
        <v/>
      </c>
    </row>
    <row r="3685" spans="1:1" x14ac:dyDescent="0.35">
      <c r="A3685" s="16" t="str">
        <f t="shared" si="57"/>
        <v/>
      </c>
    </row>
    <row r="3686" spans="1:1" x14ac:dyDescent="0.35">
      <c r="A3686" s="16" t="str">
        <f t="shared" si="57"/>
        <v/>
      </c>
    </row>
    <row r="3687" spans="1:1" x14ac:dyDescent="0.35">
      <c r="A3687" s="16" t="str">
        <f t="shared" si="57"/>
        <v/>
      </c>
    </row>
    <row r="3688" spans="1:1" x14ac:dyDescent="0.35">
      <c r="A3688" s="16" t="str">
        <f t="shared" si="57"/>
        <v/>
      </c>
    </row>
    <row r="3689" spans="1:1" x14ac:dyDescent="0.35">
      <c r="A3689" s="16" t="str">
        <f t="shared" si="57"/>
        <v/>
      </c>
    </row>
    <row r="3690" spans="1:1" x14ac:dyDescent="0.35">
      <c r="A3690" s="16" t="str">
        <f t="shared" si="57"/>
        <v/>
      </c>
    </row>
    <row r="3691" spans="1:1" x14ac:dyDescent="0.35">
      <c r="A3691" s="16" t="str">
        <f t="shared" si="57"/>
        <v/>
      </c>
    </row>
    <row r="3692" spans="1:1" x14ac:dyDescent="0.35">
      <c r="A3692" s="16" t="str">
        <f t="shared" si="57"/>
        <v/>
      </c>
    </row>
    <row r="3693" spans="1:1" x14ac:dyDescent="0.35">
      <c r="A3693" s="16" t="str">
        <f t="shared" si="57"/>
        <v/>
      </c>
    </row>
    <row r="3694" spans="1:1" x14ac:dyDescent="0.35">
      <c r="A3694" s="16" t="str">
        <f t="shared" si="57"/>
        <v/>
      </c>
    </row>
    <row r="3695" spans="1:1" x14ac:dyDescent="0.35">
      <c r="A3695" s="16" t="str">
        <f t="shared" si="57"/>
        <v/>
      </c>
    </row>
    <row r="3696" spans="1:1" x14ac:dyDescent="0.35">
      <c r="A3696" s="16" t="str">
        <f t="shared" si="57"/>
        <v/>
      </c>
    </row>
    <row r="3697" spans="1:1" x14ac:dyDescent="0.35">
      <c r="A3697" s="16" t="str">
        <f t="shared" si="57"/>
        <v/>
      </c>
    </row>
    <row r="3698" spans="1:1" x14ac:dyDescent="0.35">
      <c r="A3698" s="16" t="str">
        <f t="shared" si="57"/>
        <v/>
      </c>
    </row>
    <row r="3699" spans="1:1" x14ac:dyDescent="0.35">
      <c r="A3699" s="16" t="str">
        <f t="shared" si="57"/>
        <v/>
      </c>
    </row>
    <row r="3700" spans="1:1" x14ac:dyDescent="0.35">
      <c r="A3700" s="16" t="str">
        <f t="shared" si="57"/>
        <v/>
      </c>
    </row>
    <row r="3701" spans="1:1" x14ac:dyDescent="0.35">
      <c r="A3701" s="16" t="str">
        <f t="shared" si="57"/>
        <v/>
      </c>
    </row>
    <row r="3702" spans="1:1" x14ac:dyDescent="0.35">
      <c r="A3702" s="16" t="str">
        <f t="shared" si="57"/>
        <v/>
      </c>
    </row>
    <row r="3703" spans="1:1" x14ac:dyDescent="0.35">
      <c r="A3703" s="16" t="str">
        <f t="shared" si="57"/>
        <v/>
      </c>
    </row>
    <row r="3704" spans="1:1" x14ac:dyDescent="0.35">
      <c r="A3704" s="16" t="str">
        <f t="shared" si="57"/>
        <v/>
      </c>
    </row>
    <row r="3705" spans="1:1" x14ac:dyDescent="0.35">
      <c r="A3705" s="16" t="str">
        <f t="shared" si="57"/>
        <v/>
      </c>
    </row>
    <row r="3706" spans="1:1" x14ac:dyDescent="0.35">
      <c r="A3706" s="16" t="str">
        <f t="shared" si="57"/>
        <v/>
      </c>
    </row>
    <row r="3707" spans="1:1" x14ac:dyDescent="0.35">
      <c r="A3707" s="16" t="str">
        <f t="shared" si="57"/>
        <v/>
      </c>
    </row>
    <row r="3708" spans="1:1" x14ac:dyDescent="0.35">
      <c r="A3708" s="16" t="str">
        <f t="shared" si="57"/>
        <v/>
      </c>
    </row>
    <row r="3709" spans="1:1" x14ac:dyDescent="0.35">
      <c r="A3709" s="16" t="str">
        <f t="shared" si="57"/>
        <v/>
      </c>
    </row>
    <row r="3710" spans="1:1" x14ac:dyDescent="0.35">
      <c r="A3710" s="16" t="str">
        <f t="shared" si="57"/>
        <v/>
      </c>
    </row>
    <row r="3711" spans="1:1" x14ac:dyDescent="0.35">
      <c r="A3711" s="16" t="str">
        <f t="shared" si="57"/>
        <v/>
      </c>
    </row>
    <row r="3712" spans="1:1" x14ac:dyDescent="0.35">
      <c r="A3712" s="16" t="str">
        <f t="shared" si="57"/>
        <v/>
      </c>
    </row>
    <row r="3713" spans="1:1" x14ac:dyDescent="0.35">
      <c r="A3713" s="16" t="str">
        <f t="shared" si="57"/>
        <v/>
      </c>
    </row>
    <row r="3714" spans="1:1" x14ac:dyDescent="0.35">
      <c r="A3714" s="16" t="str">
        <f t="shared" si="57"/>
        <v/>
      </c>
    </row>
    <row r="3715" spans="1:1" x14ac:dyDescent="0.35">
      <c r="A3715" s="16" t="str">
        <f t="shared" si="57"/>
        <v/>
      </c>
    </row>
    <row r="3716" spans="1:1" x14ac:dyDescent="0.35">
      <c r="A3716" s="16" t="str">
        <f t="shared" si="57"/>
        <v/>
      </c>
    </row>
    <row r="3717" spans="1:1" x14ac:dyDescent="0.35">
      <c r="A3717" s="16" t="str">
        <f t="shared" si="57"/>
        <v/>
      </c>
    </row>
    <row r="3718" spans="1:1" x14ac:dyDescent="0.35">
      <c r="A3718" s="16" t="str">
        <f t="shared" si="57"/>
        <v/>
      </c>
    </row>
    <row r="3719" spans="1:1" x14ac:dyDescent="0.35">
      <c r="A3719" s="16" t="str">
        <f t="shared" si="57"/>
        <v/>
      </c>
    </row>
    <row r="3720" spans="1:1" x14ac:dyDescent="0.35">
      <c r="A3720" s="16" t="str">
        <f t="shared" si="57"/>
        <v/>
      </c>
    </row>
    <row r="3721" spans="1:1" x14ac:dyDescent="0.35">
      <c r="A3721" s="16" t="str">
        <f t="shared" si="57"/>
        <v/>
      </c>
    </row>
    <row r="3722" spans="1:1" x14ac:dyDescent="0.35">
      <c r="A3722" s="16" t="str">
        <f t="shared" si="57"/>
        <v/>
      </c>
    </row>
    <row r="3723" spans="1:1" x14ac:dyDescent="0.35">
      <c r="A3723" s="16" t="str">
        <f t="shared" si="57"/>
        <v/>
      </c>
    </row>
    <row r="3724" spans="1:1" x14ac:dyDescent="0.35">
      <c r="A3724" s="16" t="str">
        <f t="shared" ref="A3724:A3787" si="58">B3724&amp;C3724&amp;D3724</f>
        <v/>
      </c>
    </row>
    <row r="3725" spans="1:1" x14ac:dyDescent="0.35">
      <c r="A3725" s="16" t="str">
        <f t="shared" si="58"/>
        <v/>
      </c>
    </row>
    <row r="3726" spans="1:1" x14ac:dyDescent="0.35">
      <c r="A3726" s="16" t="str">
        <f t="shared" si="58"/>
        <v/>
      </c>
    </row>
    <row r="3727" spans="1:1" x14ac:dyDescent="0.35">
      <c r="A3727" s="16" t="str">
        <f t="shared" si="58"/>
        <v/>
      </c>
    </row>
    <row r="3728" spans="1:1" x14ac:dyDescent="0.35">
      <c r="A3728" s="16" t="str">
        <f t="shared" si="58"/>
        <v/>
      </c>
    </row>
    <row r="3729" spans="1:1" x14ac:dyDescent="0.35">
      <c r="A3729" s="16" t="str">
        <f t="shared" si="58"/>
        <v/>
      </c>
    </row>
    <row r="3730" spans="1:1" x14ac:dyDescent="0.35">
      <c r="A3730" s="16" t="str">
        <f t="shared" si="58"/>
        <v/>
      </c>
    </row>
    <row r="3731" spans="1:1" x14ac:dyDescent="0.35">
      <c r="A3731" s="16" t="str">
        <f t="shared" si="58"/>
        <v/>
      </c>
    </row>
    <row r="3732" spans="1:1" x14ac:dyDescent="0.35">
      <c r="A3732" s="16" t="str">
        <f t="shared" si="58"/>
        <v/>
      </c>
    </row>
    <row r="3733" spans="1:1" x14ac:dyDescent="0.35">
      <c r="A3733" s="16" t="str">
        <f t="shared" si="58"/>
        <v/>
      </c>
    </row>
    <row r="3734" spans="1:1" x14ac:dyDescent="0.35">
      <c r="A3734" s="16" t="str">
        <f t="shared" si="58"/>
        <v/>
      </c>
    </row>
    <row r="3735" spans="1:1" x14ac:dyDescent="0.35">
      <c r="A3735" s="16" t="str">
        <f t="shared" si="58"/>
        <v/>
      </c>
    </row>
    <row r="3736" spans="1:1" x14ac:dyDescent="0.35">
      <c r="A3736" s="16" t="str">
        <f t="shared" si="58"/>
        <v/>
      </c>
    </row>
    <row r="3737" spans="1:1" x14ac:dyDescent="0.35">
      <c r="A3737" s="16" t="str">
        <f t="shared" si="58"/>
        <v/>
      </c>
    </row>
    <row r="3738" spans="1:1" x14ac:dyDescent="0.35">
      <c r="A3738" s="16" t="str">
        <f t="shared" si="58"/>
        <v/>
      </c>
    </row>
    <row r="3739" spans="1:1" x14ac:dyDescent="0.35">
      <c r="A3739" s="16" t="str">
        <f t="shared" si="58"/>
        <v/>
      </c>
    </row>
    <row r="3740" spans="1:1" x14ac:dyDescent="0.35">
      <c r="A3740" s="16" t="str">
        <f t="shared" si="58"/>
        <v/>
      </c>
    </row>
    <row r="3741" spans="1:1" x14ac:dyDescent="0.35">
      <c r="A3741" s="16" t="str">
        <f t="shared" si="58"/>
        <v/>
      </c>
    </row>
    <row r="3742" spans="1:1" x14ac:dyDescent="0.35">
      <c r="A3742" s="16" t="str">
        <f t="shared" si="58"/>
        <v/>
      </c>
    </row>
    <row r="3743" spans="1:1" x14ac:dyDescent="0.35">
      <c r="A3743" s="16" t="str">
        <f t="shared" si="58"/>
        <v/>
      </c>
    </row>
    <row r="3744" spans="1:1" x14ac:dyDescent="0.35">
      <c r="A3744" s="16" t="str">
        <f t="shared" si="58"/>
        <v/>
      </c>
    </row>
    <row r="3745" spans="1:1" x14ac:dyDescent="0.35">
      <c r="A3745" s="16" t="str">
        <f t="shared" si="58"/>
        <v/>
      </c>
    </row>
    <row r="3746" spans="1:1" x14ac:dyDescent="0.35">
      <c r="A3746" s="16" t="str">
        <f t="shared" si="58"/>
        <v/>
      </c>
    </row>
    <row r="3747" spans="1:1" x14ac:dyDescent="0.35">
      <c r="A3747" s="16" t="str">
        <f t="shared" si="58"/>
        <v/>
      </c>
    </row>
    <row r="3748" spans="1:1" x14ac:dyDescent="0.35">
      <c r="A3748" s="16" t="str">
        <f t="shared" si="58"/>
        <v/>
      </c>
    </row>
    <row r="3749" spans="1:1" x14ac:dyDescent="0.35">
      <c r="A3749" s="16" t="str">
        <f t="shared" si="58"/>
        <v/>
      </c>
    </row>
    <row r="3750" spans="1:1" x14ac:dyDescent="0.35">
      <c r="A3750" s="16" t="str">
        <f t="shared" si="58"/>
        <v/>
      </c>
    </row>
    <row r="3751" spans="1:1" x14ac:dyDescent="0.35">
      <c r="A3751" s="16" t="str">
        <f t="shared" si="58"/>
        <v/>
      </c>
    </row>
    <row r="3752" spans="1:1" x14ac:dyDescent="0.35">
      <c r="A3752" s="16" t="str">
        <f t="shared" si="58"/>
        <v/>
      </c>
    </row>
    <row r="3753" spans="1:1" x14ac:dyDescent="0.35">
      <c r="A3753" s="16" t="str">
        <f t="shared" si="58"/>
        <v/>
      </c>
    </row>
    <row r="3754" spans="1:1" x14ac:dyDescent="0.35">
      <c r="A3754" s="16" t="str">
        <f t="shared" si="58"/>
        <v/>
      </c>
    </row>
    <row r="3755" spans="1:1" x14ac:dyDescent="0.35">
      <c r="A3755" s="16" t="str">
        <f t="shared" si="58"/>
        <v/>
      </c>
    </row>
    <row r="3756" spans="1:1" x14ac:dyDescent="0.35">
      <c r="A3756" s="16" t="str">
        <f t="shared" si="58"/>
        <v/>
      </c>
    </row>
    <row r="3757" spans="1:1" x14ac:dyDescent="0.35">
      <c r="A3757" s="16" t="str">
        <f t="shared" si="58"/>
        <v/>
      </c>
    </row>
    <row r="3758" spans="1:1" x14ac:dyDescent="0.35">
      <c r="A3758" s="16" t="str">
        <f t="shared" si="58"/>
        <v/>
      </c>
    </row>
    <row r="3759" spans="1:1" x14ac:dyDescent="0.35">
      <c r="A3759" s="16" t="str">
        <f t="shared" si="58"/>
        <v/>
      </c>
    </row>
    <row r="3760" spans="1:1" x14ac:dyDescent="0.35">
      <c r="A3760" s="16" t="str">
        <f t="shared" si="58"/>
        <v/>
      </c>
    </row>
    <row r="3761" spans="1:1" x14ac:dyDescent="0.35">
      <c r="A3761" s="16" t="str">
        <f t="shared" si="58"/>
        <v/>
      </c>
    </row>
    <row r="3762" spans="1:1" x14ac:dyDescent="0.35">
      <c r="A3762" s="16" t="str">
        <f t="shared" si="58"/>
        <v/>
      </c>
    </row>
    <row r="3763" spans="1:1" x14ac:dyDescent="0.35">
      <c r="A3763" s="16" t="str">
        <f t="shared" si="58"/>
        <v/>
      </c>
    </row>
    <row r="3764" spans="1:1" x14ac:dyDescent="0.35">
      <c r="A3764" s="16" t="str">
        <f t="shared" si="58"/>
        <v/>
      </c>
    </row>
    <row r="3765" spans="1:1" x14ac:dyDescent="0.35">
      <c r="A3765" s="16" t="str">
        <f t="shared" si="58"/>
        <v/>
      </c>
    </row>
    <row r="3766" spans="1:1" x14ac:dyDescent="0.35">
      <c r="A3766" s="16" t="str">
        <f t="shared" si="58"/>
        <v/>
      </c>
    </row>
    <row r="3767" spans="1:1" x14ac:dyDescent="0.35">
      <c r="A3767" s="16" t="str">
        <f t="shared" si="58"/>
        <v/>
      </c>
    </row>
    <row r="3768" spans="1:1" x14ac:dyDescent="0.35">
      <c r="A3768" s="16" t="str">
        <f t="shared" si="58"/>
        <v/>
      </c>
    </row>
    <row r="3769" spans="1:1" x14ac:dyDescent="0.35">
      <c r="A3769" s="16" t="str">
        <f t="shared" si="58"/>
        <v/>
      </c>
    </row>
    <row r="3770" spans="1:1" x14ac:dyDescent="0.35">
      <c r="A3770" s="16" t="str">
        <f t="shared" si="58"/>
        <v/>
      </c>
    </row>
    <row r="3771" spans="1:1" x14ac:dyDescent="0.35">
      <c r="A3771" s="16" t="str">
        <f t="shared" si="58"/>
        <v/>
      </c>
    </row>
    <row r="3772" spans="1:1" x14ac:dyDescent="0.35">
      <c r="A3772" s="16" t="str">
        <f t="shared" si="58"/>
        <v/>
      </c>
    </row>
    <row r="3773" spans="1:1" x14ac:dyDescent="0.35">
      <c r="A3773" s="16" t="str">
        <f t="shared" si="58"/>
        <v/>
      </c>
    </row>
    <row r="3774" spans="1:1" x14ac:dyDescent="0.35">
      <c r="A3774" s="16" t="str">
        <f t="shared" si="58"/>
        <v/>
      </c>
    </row>
    <row r="3775" spans="1:1" x14ac:dyDescent="0.35">
      <c r="A3775" s="16" t="str">
        <f t="shared" si="58"/>
        <v/>
      </c>
    </row>
    <row r="3776" spans="1:1" x14ac:dyDescent="0.35">
      <c r="A3776" s="16" t="str">
        <f t="shared" si="58"/>
        <v/>
      </c>
    </row>
    <row r="3777" spans="1:1" x14ac:dyDescent="0.35">
      <c r="A3777" s="16" t="str">
        <f t="shared" si="58"/>
        <v/>
      </c>
    </row>
    <row r="3778" spans="1:1" x14ac:dyDescent="0.35">
      <c r="A3778" s="16" t="str">
        <f t="shared" si="58"/>
        <v/>
      </c>
    </row>
    <row r="3779" spans="1:1" x14ac:dyDescent="0.35">
      <c r="A3779" s="16" t="str">
        <f t="shared" si="58"/>
        <v/>
      </c>
    </row>
    <row r="3780" spans="1:1" x14ac:dyDescent="0.35">
      <c r="A3780" s="16" t="str">
        <f t="shared" si="58"/>
        <v/>
      </c>
    </row>
    <row r="3781" spans="1:1" x14ac:dyDescent="0.35">
      <c r="A3781" s="16" t="str">
        <f t="shared" si="58"/>
        <v/>
      </c>
    </row>
    <row r="3782" spans="1:1" x14ac:dyDescent="0.35">
      <c r="A3782" s="16" t="str">
        <f t="shared" si="58"/>
        <v/>
      </c>
    </row>
    <row r="3783" spans="1:1" x14ac:dyDescent="0.35">
      <c r="A3783" s="16" t="str">
        <f t="shared" si="58"/>
        <v/>
      </c>
    </row>
    <row r="3784" spans="1:1" x14ac:dyDescent="0.35">
      <c r="A3784" s="16" t="str">
        <f t="shared" si="58"/>
        <v/>
      </c>
    </row>
    <row r="3785" spans="1:1" x14ac:dyDescent="0.35">
      <c r="A3785" s="16" t="str">
        <f t="shared" si="58"/>
        <v/>
      </c>
    </row>
    <row r="3786" spans="1:1" x14ac:dyDescent="0.35">
      <c r="A3786" s="16" t="str">
        <f t="shared" si="58"/>
        <v/>
      </c>
    </row>
    <row r="3787" spans="1:1" x14ac:dyDescent="0.35">
      <c r="A3787" s="16" t="str">
        <f t="shared" si="58"/>
        <v/>
      </c>
    </row>
    <row r="3788" spans="1:1" x14ac:dyDescent="0.35">
      <c r="A3788" s="16" t="str">
        <f t="shared" ref="A3788:A3851" si="59">B3788&amp;C3788&amp;D3788</f>
        <v/>
      </c>
    </row>
    <row r="3789" spans="1:1" x14ac:dyDescent="0.35">
      <c r="A3789" s="16" t="str">
        <f t="shared" si="59"/>
        <v/>
      </c>
    </row>
    <row r="3790" spans="1:1" x14ac:dyDescent="0.35">
      <c r="A3790" s="16" t="str">
        <f t="shared" si="59"/>
        <v/>
      </c>
    </row>
    <row r="3791" spans="1:1" x14ac:dyDescent="0.35">
      <c r="A3791" s="16" t="str">
        <f t="shared" si="59"/>
        <v/>
      </c>
    </row>
    <row r="3792" spans="1:1" x14ac:dyDescent="0.35">
      <c r="A3792" s="16" t="str">
        <f t="shared" si="59"/>
        <v/>
      </c>
    </row>
    <row r="3793" spans="1:1" x14ac:dyDescent="0.35">
      <c r="A3793" s="16" t="str">
        <f t="shared" si="59"/>
        <v/>
      </c>
    </row>
    <row r="3794" spans="1:1" x14ac:dyDescent="0.35">
      <c r="A3794" s="16" t="str">
        <f t="shared" si="59"/>
        <v/>
      </c>
    </row>
    <row r="3795" spans="1:1" x14ac:dyDescent="0.35">
      <c r="A3795" s="16" t="str">
        <f t="shared" si="59"/>
        <v/>
      </c>
    </row>
    <row r="3796" spans="1:1" x14ac:dyDescent="0.35">
      <c r="A3796" s="16" t="str">
        <f t="shared" si="59"/>
        <v/>
      </c>
    </row>
    <row r="3797" spans="1:1" x14ac:dyDescent="0.35">
      <c r="A3797" s="16" t="str">
        <f t="shared" si="59"/>
        <v/>
      </c>
    </row>
    <row r="3798" spans="1:1" x14ac:dyDescent="0.35">
      <c r="A3798" s="16" t="str">
        <f t="shared" si="59"/>
        <v/>
      </c>
    </row>
    <row r="3799" spans="1:1" x14ac:dyDescent="0.35">
      <c r="A3799" s="16" t="str">
        <f t="shared" si="59"/>
        <v/>
      </c>
    </row>
    <row r="3800" spans="1:1" x14ac:dyDescent="0.35">
      <c r="A3800" s="16" t="str">
        <f t="shared" si="59"/>
        <v/>
      </c>
    </row>
    <row r="3801" spans="1:1" x14ac:dyDescent="0.35">
      <c r="A3801" s="16" t="str">
        <f t="shared" si="59"/>
        <v/>
      </c>
    </row>
    <row r="3802" spans="1:1" x14ac:dyDescent="0.35">
      <c r="A3802" s="16" t="str">
        <f t="shared" si="59"/>
        <v/>
      </c>
    </row>
    <row r="3803" spans="1:1" x14ac:dyDescent="0.35">
      <c r="A3803" s="16" t="str">
        <f t="shared" si="59"/>
        <v/>
      </c>
    </row>
    <row r="3804" spans="1:1" x14ac:dyDescent="0.35">
      <c r="A3804" s="16" t="str">
        <f t="shared" si="59"/>
        <v/>
      </c>
    </row>
    <row r="3805" spans="1:1" x14ac:dyDescent="0.35">
      <c r="A3805" s="16" t="str">
        <f t="shared" si="59"/>
        <v/>
      </c>
    </row>
    <row r="3806" spans="1:1" x14ac:dyDescent="0.35">
      <c r="A3806" s="16" t="str">
        <f t="shared" si="59"/>
        <v/>
      </c>
    </row>
    <row r="3807" spans="1:1" x14ac:dyDescent="0.35">
      <c r="A3807" s="16" t="str">
        <f t="shared" si="59"/>
        <v/>
      </c>
    </row>
    <row r="3808" spans="1:1" x14ac:dyDescent="0.35">
      <c r="A3808" s="16" t="str">
        <f t="shared" si="59"/>
        <v/>
      </c>
    </row>
    <row r="3809" spans="1:1" x14ac:dyDescent="0.35">
      <c r="A3809" s="16" t="str">
        <f t="shared" si="59"/>
        <v/>
      </c>
    </row>
    <row r="3810" spans="1:1" x14ac:dyDescent="0.35">
      <c r="A3810" s="16" t="str">
        <f t="shared" si="59"/>
        <v/>
      </c>
    </row>
    <row r="3811" spans="1:1" x14ac:dyDescent="0.35">
      <c r="A3811" s="16" t="str">
        <f t="shared" si="59"/>
        <v/>
      </c>
    </row>
    <row r="3812" spans="1:1" x14ac:dyDescent="0.35">
      <c r="A3812" s="16" t="str">
        <f t="shared" si="59"/>
        <v/>
      </c>
    </row>
    <row r="3813" spans="1:1" x14ac:dyDescent="0.35">
      <c r="A3813" s="16" t="str">
        <f t="shared" si="59"/>
        <v/>
      </c>
    </row>
    <row r="3814" spans="1:1" x14ac:dyDescent="0.35">
      <c r="A3814" s="16" t="str">
        <f t="shared" si="59"/>
        <v/>
      </c>
    </row>
    <row r="3815" spans="1:1" x14ac:dyDescent="0.35">
      <c r="A3815" s="16" t="str">
        <f t="shared" si="59"/>
        <v/>
      </c>
    </row>
    <row r="3816" spans="1:1" x14ac:dyDescent="0.35">
      <c r="A3816" s="16" t="str">
        <f t="shared" si="59"/>
        <v/>
      </c>
    </row>
    <row r="3817" spans="1:1" x14ac:dyDescent="0.35">
      <c r="A3817" s="16" t="str">
        <f t="shared" si="59"/>
        <v/>
      </c>
    </row>
    <row r="3818" spans="1:1" x14ac:dyDescent="0.35">
      <c r="A3818" s="16" t="str">
        <f t="shared" si="59"/>
        <v/>
      </c>
    </row>
    <row r="3819" spans="1:1" x14ac:dyDescent="0.35">
      <c r="A3819" s="16" t="str">
        <f t="shared" si="59"/>
        <v/>
      </c>
    </row>
    <row r="3820" spans="1:1" x14ac:dyDescent="0.35">
      <c r="A3820" s="16" t="str">
        <f t="shared" si="59"/>
        <v/>
      </c>
    </row>
    <row r="3821" spans="1:1" x14ac:dyDescent="0.35">
      <c r="A3821" s="16" t="str">
        <f t="shared" si="59"/>
        <v/>
      </c>
    </row>
    <row r="3822" spans="1:1" x14ac:dyDescent="0.35">
      <c r="A3822" s="16" t="str">
        <f t="shared" si="59"/>
        <v/>
      </c>
    </row>
    <row r="3823" spans="1:1" x14ac:dyDescent="0.35">
      <c r="A3823" s="16" t="str">
        <f t="shared" si="59"/>
        <v/>
      </c>
    </row>
    <row r="3824" spans="1:1" x14ac:dyDescent="0.35">
      <c r="A3824" s="16" t="str">
        <f t="shared" si="59"/>
        <v/>
      </c>
    </row>
    <row r="3825" spans="1:1" x14ac:dyDescent="0.35">
      <c r="A3825" s="16" t="str">
        <f t="shared" si="59"/>
        <v/>
      </c>
    </row>
    <row r="3826" spans="1:1" x14ac:dyDescent="0.35">
      <c r="A3826" s="16" t="str">
        <f t="shared" si="59"/>
        <v/>
      </c>
    </row>
    <row r="3827" spans="1:1" x14ac:dyDescent="0.35">
      <c r="A3827" s="16" t="str">
        <f t="shared" si="59"/>
        <v/>
      </c>
    </row>
    <row r="3828" spans="1:1" x14ac:dyDescent="0.35">
      <c r="A3828" s="16" t="str">
        <f t="shared" si="59"/>
        <v/>
      </c>
    </row>
    <row r="3829" spans="1:1" x14ac:dyDescent="0.35">
      <c r="A3829" s="16" t="str">
        <f t="shared" si="59"/>
        <v/>
      </c>
    </row>
    <row r="3830" spans="1:1" x14ac:dyDescent="0.35">
      <c r="A3830" s="16" t="str">
        <f t="shared" si="59"/>
        <v/>
      </c>
    </row>
    <row r="3831" spans="1:1" x14ac:dyDescent="0.35">
      <c r="A3831" s="16" t="str">
        <f t="shared" si="59"/>
        <v/>
      </c>
    </row>
    <row r="3832" spans="1:1" x14ac:dyDescent="0.35">
      <c r="A3832" s="16" t="str">
        <f t="shared" si="59"/>
        <v/>
      </c>
    </row>
    <row r="3833" spans="1:1" x14ac:dyDescent="0.35">
      <c r="A3833" s="16" t="str">
        <f t="shared" si="59"/>
        <v/>
      </c>
    </row>
    <row r="3834" spans="1:1" x14ac:dyDescent="0.35">
      <c r="A3834" s="16" t="str">
        <f t="shared" si="59"/>
        <v/>
      </c>
    </row>
    <row r="3835" spans="1:1" x14ac:dyDescent="0.35">
      <c r="A3835" s="16" t="str">
        <f t="shared" si="59"/>
        <v/>
      </c>
    </row>
    <row r="3836" spans="1:1" x14ac:dyDescent="0.35">
      <c r="A3836" s="16" t="str">
        <f t="shared" si="59"/>
        <v/>
      </c>
    </row>
    <row r="3837" spans="1:1" x14ac:dyDescent="0.35">
      <c r="A3837" s="16" t="str">
        <f t="shared" si="59"/>
        <v/>
      </c>
    </row>
    <row r="3838" spans="1:1" x14ac:dyDescent="0.35">
      <c r="A3838" s="16" t="str">
        <f t="shared" si="59"/>
        <v/>
      </c>
    </row>
    <row r="3839" spans="1:1" x14ac:dyDescent="0.35">
      <c r="A3839" s="16" t="str">
        <f t="shared" si="59"/>
        <v/>
      </c>
    </row>
    <row r="3840" spans="1:1" x14ac:dyDescent="0.35">
      <c r="A3840" s="16" t="str">
        <f t="shared" si="59"/>
        <v/>
      </c>
    </row>
    <row r="3841" spans="1:1" x14ac:dyDescent="0.35">
      <c r="A3841" s="16" t="str">
        <f t="shared" si="59"/>
        <v/>
      </c>
    </row>
    <row r="3842" spans="1:1" x14ac:dyDescent="0.35">
      <c r="A3842" s="16" t="str">
        <f t="shared" si="59"/>
        <v/>
      </c>
    </row>
    <row r="3843" spans="1:1" x14ac:dyDescent="0.35">
      <c r="A3843" s="16" t="str">
        <f t="shared" si="59"/>
        <v/>
      </c>
    </row>
    <row r="3844" spans="1:1" x14ac:dyDescent="0.35">
      <c r="A3844" s="16" t="str">
        <f t="shared" si="59"/>
        <v/>
      </c>
    </row>
    <row r="3845" spans="1:1" x14ac:dyDescent="0.35">
      <c r="A3845" s="16" t="str">
        <f t="shared" si="59"/>
        <v/>
      </c>
    </row>
    <row r="3846" spans="1:1" x14ac:dyDescent="0.35">
      <c r="A3846" s="16" t="str">
        <f t="shared" si="59"/>
        <v/>
      </c>
    </row>
    <row r="3847" spans="1:1" x14ac:dyDescent="0.35">
      <c r="A3847" s="16" t="str">
        <f t="shared" si="59"/>
        <v/>
      </c>
    </row>
    <row r="3848" spans="1:1" x14ac:dyDescent="0.35">
      <c r="A3848" s="16" t="str">
        <f t="shared" si="59"/>
        <v/>
      </c>
    </row>
    <row r="3849" spans="1:1" x14ac:dyDescent="0.35">
      <c r="A3849" s="16" t="str">
        <f t="shared" si="59"/>
        <v/>
      </c>
    </row>
    <row r="3850" spans="1:1" x14ac:dyDescent="0.35">
      <c r="A3850" s="16" t="str">
        <f t="shared" si="59"/>
        <v/>
      </c>
    </row>
    <row r="3851" spans="1:1" x14ac:dyDescent="0.35">
      <c r="A3851" s="16" t="str">
        <f t="shared" si="59"/>
        <v/>
      </c>
    </row>
    <row r="3852" spans="1:1" x14ac:dyDescent="0.35">
      <c r="A3852" s="16" t="str">
        <f t="shared" ref="A3852:A3915" si="60">B3852&amp;C3852&amp;D3852</f>
        <v/>
      </c>
    </row>
    <row r="3853" spans="1:1" x14ac:dyDescent="0.35">
      <c r="A3853" s="16" t="str">
        <f t="shared" si="60"/>
        <v/>
      </c>
    </row>
    <row r="3854" spans="1:1" x14ac:dyDescent="0.35">
      <c r="A3854" s="16" t="str">
        <f t="shared" si="60"/>
        <v/>
      </c>
    </row>
    <row r="3855" spans="1:1" x14ac:dyDescent="0.35">
      <c r="A3855" s="16" t="str">
        <f t="shared" si="60"/>
        <v/>
      </c>
    </row>
    <row r="3856" spans="1:1" x14ac:dyDescent="0.35">
      <c r="A3856" s="16" t="str">
        <f t="shared" si="60"/>
        <v/>
      </c>
    </row>
    <row r="3857" spans="1:1" x14ac:dyDescent="0.35">
      <c r="A3857" s="16" t="str">
        <f t="shared" si="60"/>
        <v/>
      </c>
    </row>
    <row r="3858" spans="1:1" x14ac:dyDescent="0.35">
      <c r="A3858" s="16" t="str">
        <f t="shared" si="60"/>
        <v/>
      </c>
    </row>
    <row r="3859" spans="1:1" x14ac:dyDescent="0.35">
      <c r="A3859" s="16" t="str">
        <f t="shared" si="60"/>
        <v/>
      </c>
    </row>
    <row r="3860" spans="1:1" x14ac:dyDescent="0.35">
      <c r="A3860" s="16" t="str">
        <f t="shared" si="60"/>
        <v/>
      </c>
    </row>
    <row r="3861" spans="1:1" x14ac:dyDescent="0.35">
      <c r="A3861" s="16" t="str">
        <f t="shared" si="60"/>
        <v/>
      </c>
    </row>
    <row r="3862" spans="1:1" x14ac:dyDescent="0.35">
      <c r="A3862" s="16" t="str">
        <f t="shared" si="60"/>
        <v/>
      </c>
    </row>
    <row r="3863" spans="1:1" x14ac:dyDescent="0.35">
      <c r="A3863" s="16" t="str">
        <f t="shared" si="60"/>
        <v/>
      </c>
    </row>
    <row r="3864" spans="1:1" x14ac:dyDescent="0.35">
      <c r="A3864" s="16" t="str">
        <f t="shared" si="60"/>
        <v/>
      </c>
    </row>
    <row r="3865" spans="1:1" x14ac:dyDescent="0.35">
      <c r="A3865" s="16" t="str">
        <f t="shared" si="60"/>
        <v/>
      </c>
    </row>
    <row r="3866" spans="1:1" x14ac:dyDescent="0.35">
      <c r="A3866" s="16" t="str">
        <f t="shared" si="60"/>
        <v/>
      </c>
    </row>
    <row r="3867" spans="1:1" x14ac:dyDescent="0.35">
      <c r="A3867" s="16" t="str">
        <f t="shared" si="60"/>
        <v/>
      </c>
    </row>
    <row r="3868" spans="1:1" x14ac:dyDescent="0.35">
      <c r="A3868" s="16" t="str">
        <f t="shared" si="60"/>
        <v/>
      </c>
    </row>
    <row r="3869" spans="1:1" x14ac:dyDescent="0.35">
      <c r="A3869" s="16" t="str">
        <f t="shared" si="60"/>
        <v/>
      </c>
    </row>
    <row r="3870" spans="1:1" x14ac:dyDescent="0.35">
      <c r="A3870" s="16" t="str">
        <f t="shared" si="60"/>
        <v/>
      </c>
    </row>
    <row r="3871" spans="1:1" x14ac:dyDescent="0.35">
      <c r="A3871" s="16" t="str">
        <f t="shared" si="60"/>
        <v/>
      </c>
    </row>
    <row r="3872" spans="1:1" x14ac:dyDescent="0.35">
      <c r="A3872" s="16" t="str">
        <f t="shared" si="60"/>
        <v/>
      </c>
    </row>
    <row r="3873" spans="1:1" x14ac:dyDescent="0.35">
      <c r="A3873" s="16" t="str">
        <f t="shared" si="60"/>
        <v/>
      </c>
    </row>
    <row r="3874" spans="1:1" x14ac:dyDescent="0.35">
      <c r="A3874" s="16" t="str">
        <f t="shared" si="60"/>
        <v/>
      </c>
    </row>
    <row r="3875" spans="1:1" x14ac:dyDescent="0.35">
      <c r="A3875" s="16" t="str">
        <f t="shared" si="60"/>
        <v/>
      </c>
    </row>
    <row r="3876" spans="1:1" x14ac:dyDescent="0.35">
      <c r="A3876" s="16" t="str">
        <f t="shared" si="60"/>
        <v/>
      </c>
    </row>
    <row r="3877" spans="1:1" x14ac:dyDescent="0.35">
      <c r="A3877" s="16" t="str">
        <f t="shared" si="60"/>
        <v/>
      </c>
    </row>
    <row r="3878" spans="1:1" x14ac:dyDescent="0.35">
      <c r="A3878" s="16" t="str">
        <f t="shared" si="60"/>
        <v/>
      </c>
    </row>
    <row r="3879" spans="1:1" x14ac:dyDescent="0.35">
      <c r="A3879" s="16" t="str">
        <f t="shared" si="60"/>
        <v/>
      </c>
    </row>
    <row r="3880" spans="1:1" x14ac:dyDescent="0.35">
      <c r="A3880" s="16" t="str">
        <f t="shared" si="60"/>
        <v/>
      </c>
    </row>
    <row r="3881" spans="1:1" x14ac:dyDescent="0.35">
      <c r="A3881" s="16" t="str">
        <f t="shared" si="60"/>
        <v/>
      </c>
    </row>
    <row r="3882" spans="1:1" x14ac:dyDescent="0.35">
      <c r="A3882" s="16" t="str">
        <f t="shared" si="60"/>
        <v/>
      </c>
    </row>
    <row r="3883" spans="1:1" x14ac:dyDescent="0.35">
      <c r="A3883" s="16" t="str">
        <f t="shared" si="60"/>
        <v/>
      </c>
    </row>
    <row r="3884" spans="1:1" x14ac:dyDescent="0.35">
      <c r="A3884" s="16" t="str">
        <f t="shared" si="60"/>
        <v/>
      </c>
    </row>
    <row r="3885" spans="1:1" x14ac:dyDescent="0.35">
      <c r="A3885" s="16" t="str">
        <f t="shared" si="60"/>
        <v/>
      </c>
    </row>
    <row r="3886" spans="1:1" x14ac:dyDescent="0.35">
      <c r="A3886" s="16" t="str">
        <f t="shared" si="60"/>
        <v/>
      </c>
    </row>
    <row r="3887" spans="1:1" x14ac:dyDescent="0.35">
      <c r="A3887" s="16" t="str">
        <f t="shared" si="60"/>
        <v/>
      </c>
    </row>
    <row r="3888" spans="1:1" x14ac:dyDescent="0.35">
      <c r="A3888" s="16" t="str">
        <f t="shared" si="60"/>
        <v/>
      </c>
    </row>
    <row r="3889" spans="1:1" x14ac:dyDescent="0.35">
      <c r="A3889" s="16" t="str">
        <f t="shared" si="60"/>
        <v/>
      </c>
    </row>
    <row r="3890" spans="1:1" x14ac:dyDescent="0.35">
      <c r="A3890" s="16" t="str">
        <f t="shared" si="60"/>
        <v/>
      </c>
    </row>
    <row r="3891" spans="1:1" x14ac:dyDescent="0.35">
      <c r="A3891" s="16" t="str">
        <f t="shared" si="60"/>
        <v/>
      </c>
    </row>
    <row r="3892" spans="1:1" x14ac:dyDescent="0.35">
      <c r="A3892" s="16" t="str">
        <f t="shared" si="60"/>
        <v/>
      </c>
    </row>
    <row r="3893" spans="1:1" x14ac:dyDescent="0.35">
      <c r="A3893" s="16" t="str">
        <f t="shared" si="60"/>
        <v/>
      </c>
    </row>
    <row r="3894" spans="1:1" x14ac:dyDescent="0.35">
      <c r="A3894" s="16" t="str">
        <f t="shared" si="60"/>
        <v/>
      </c>
    </row>
    <row r="3895" spans="1:1" x14ac:dyDescent="0.35">
      <c r="A3895" s="16" t="str">
        <f t="shared" si="60"/>
        <v/>
      </c>
    </row>
    <row r="3896" spans="1:1" x14ac:dyDescent="0.35">
      <c r="A3896" s="16" t="str">
        <f t="shared" si="60"/>
        <v/>
      </c>
    </row>
    <row r="3897" spans="1:1" x14ac:dyDescent="0.35">
      <c r="A3897" s="16" t="str">
        <f t="shared" si="60"/>
        <v/>
      </c>
    </row>
    <row r="3898" spans="1:1" x14ac:dyDescent="0.35">
      <c r="A3898" s="16" t="str">
        <f t="shared" si="60"/>
        <v/>
      </c>
    </row>
    <row r="3899" spans="1:1" x14ac:dyDescent="0.35">
      <c r="A3899" s="16" t="str">
        <f t="shared" si="60"/>
        <v/>
      </c>
    </row>
    <row r="3900" spans="1:1" x14ac:dyDescent="0.35">
      <c r="A3900" s="16" t="str">
        <f t="shared" si="60"/>
        <v/>
      </c>
    </row>
    <row r="3901" spans="1:1" x14ac:dyDescent="0.35">
      <c r="A3901" s="16" t="str">
        <f t="shared" si="60"/>
        <v/>
      </c>
    </row>
    <row r="3902" spans="1:1" x14ac:dyDescent="0.35">
      <c r="A3902" s="16" t="str">
        <f t="shared" si="60"/>
        <v/>
      </c>
    </row>
    <row r="3903" spans="1:1" x14ac:dyDescent="0.35">
      <c r="A3903" s="16" t="str">
        <f t="shared" si="60"/>
        <v/>
      </c>
    </row>
    <row r="3904" spans="1:1" x14ac:dyDescent="0.35">
      <c r="A3904" s="16" t="str">
        <f t="shared" si="60"/>
        <v/>
      </c>
    </row>
    <row r="3905" spans="1:1" x14ac:dyDescent="0.35">
      <c r="A3905" s="16" t="str">
        <f t="shared" si="60"/>
        <v/>
      </c>
    </row>
    <row r="3906" spans="1:1" x14ac:dyDescent="0.35">
      <c r="A3906" s="16" t="str">
        <f t="shared" si="60"/>
        <v/>
      </c>
    </row>
    <row r="3907" spans="1:1" x14ac:dyDescent="0.35">
      <c r="A3907" s="16" t="str">
        <f t="shared" si="60"/>
        <v/>
      </c>
    </row>
    <row r="3908" spans="1:1" x14ac:dyDescent="0.35">
      <c r="A3908" s="16" t="str">
        <f t="shared" si="60"/>
        <v/>
      </c>
    </row>
    <row r="3909" spans="1:1" x14ac:dyDescent="0.35">
      <c r="A3909" s="16" t="str">
        <f t="shared" si="60"/>
        <v/>
      </c>
    </row>
    <row r="3910" spans="1:1" x14ac:dyDescent="0.35">
      <c r="A3910" s="16" t="str">
        <f t="shared" si="60"/>
        <v/>
      </c>
    </row>
    <row r="3911" spans="1:1" x14ac:dyDescent="0.35">
      <c r="A3911" s="16" t="str">
        <f t="shared" si="60"/>
        <v/>
      </c>
    </row>
    <row r="3912" spans="1:1" x14ac:dyDescent="0.35">
      <c r="A3912" s="16" t="str">
        <f t="shared" si="60"/>
        <v/>
      </c>
    </row>
    <row r="3913" spans="1:1" x14ac:dyDescent="0.35">
      <c r="A3913" s="16" t="str">
        <f t="shared" si="60"/>
        <v/>
      </c>
    </row>
    <row r="3914" spans="1:1" x14ac:dyDescent="0.35">
      <c r="A3914" s="16" t="str">
        <f t="shared" si="60"/>
        <v/>
      </c>
    </row>
    <row r="3915" spans="1:1" x14ac:dyDescent="0.35">
      <c r="A3915" s="16" t="str">
        <f t="shared" si="60"/>
        <v/>
      </c>
    </row>
    <row r="3916" spans="1:1" x14ac:dyDescent="0.35">
      <c r="A3916" s="16" t="str">
        <f t="shared" ref="A3916:A3979" si="61">B3916&amp;C3916&amp;D3916</f>
        <v/>
      </c>
    </row>
    <row r="3917" spans="1:1" x14ac:dyDescent="0.35">
      <c r="A3917" s="16" t="str">
        <f t="shared" si="61"/>
        <v/>
      </c>
    </row>
    <row r="3918" spans="1:1" x14ac:dyDescent="0.35">
      <c r="A3918" s="16" t="str">
        <f t="shared" si="61"/>
        <v/>
      </c>
    </row>
    <row r="3919" spans="1:1" x14ac:dyDescent="0.35">
      <c r="A3919" s="16" t="str">
        <f t="shared" si="61"/>
        <v/>
      </c>
    </row>
    <row r="3920" spans="1:1" x14ac:dyDescent="0.35">
      <c r="A3920" s="16" t="str">
        <f t="shared" si="61"/>
        <v/>
      </c>
    </row>
    <row r="3921" spans="1:1" x14ac:dyDescent="0.35">
      <c r="A3921" s="16" t="str">
        <f t="shared" si="61"/>
        <v/>
      </c>
    </row>
    <row r="3922" spans="1:1" x14ac:dyDescent="0.35">
      <c r="A3922" s="16" t="str">
        <f t="shared" si="61"/>
        <v/>
      </c>
    </row>
    <row r="3923" spans="1:1" x14ac:dyDescent="0.35">
      <c r="A3923" s="16" t="str">
        <f t="shared" si="61"/>
        <v/>
      </c>
    </row>
    <row r="3924" spans="1:1" x14ac:dyDescent="0.35">
      <c r="A3924" s="16" t="str">
        <f t="shared" si="61"/>
        <v/>
      </c>
    </row>
    <row r="3925" spans="1:1" x14ac:dyDescent="0.35">
      <c r="A3925" s="16" t="str">
        <f t="shared" si="61"/>
        <v/>
      </c>
    </row>
    <row r="3926" spans="1:1" x14ac:dyDescent="0.35">
      <c r="A3926" s="16" t="str">
        <f t="shared" si="61"/>
        <v/>
      </c>
    </row>
    <row r="3927" spans="1:1" x14ac:dyDescent="0.35">
      <c r="A3927" s="16" t="str">
        <f t="shared" si="61"/>
        <v/>
      </c>
    </row>
    <row r="3928" spans="1:1" x14ac:dyDescent="0.35">
      <c r="A3928" s="16" t="str">
        <f t="shared" si="61"/>
        <v/>
      </c>
    </row>
    <row r="3929" spans="1:1" x14ac:dyDescent="0.35">
      <c r="A3929" s="16" t="str">
        <f t="shared" si="61"/>
        <v/>
      </c>
    </row>
    <row r="3930" spans="1:1" x14ac:dyDescent="0.35">
      <c r="A3930" s="16" t="str">
        <f t="shared" si="61"/>
        <v/>
      </c>
    </row>
    <row r="3931" spans="1:1" x14ac:dyDescent="0.35">
      <c r="A3931" s="16" t="str">
        <f t="shared" si="61"/>
        <v/>
      </c>
    </row>
    <row r="3932" spans="1:1" x14ac:dyDescent="0.35">
      <c r="A3932" s="16" t="str">
        <f t="shared" si="61"/>
        <v/>
      </c>
    </row>
    <row r="3933" spans="1:1" x14ac:dyDescent="0.35">
      <c r="A3933" s="16" t="str">
        <f t="shared" si="61"/>
        <v/>
      </c>
    </row>
    <row r="3934" spans="1:1" x14ac:dyDescent="0.35">
      <c r="A3934" s="16" t="str">
        <f t="shared" si="61"/>
        <v/>
      </c>
    </row>
    <row r="3935" spans="1:1" x14ac:dyDescent="0.35">
      <c r="A3935" s="16" t="str">
        <f t="shared" si="61"/>
        <v/>
      </c>
    </row>
    <row r="3936" spans="1:1" x14ac:dyDescent="0.35">
      <c r="A3936" s="16" t="str">
        <f t="shared" si="61"/>
        <v/>
      </c>
    </row>
    <row r="3937" spans="1:1" x14ac:dyDescent="0.35">
      <c r="A3937" s="16" t="str">
        <f t="shared" si="61"/>
        <v/>
      </c>
    </row>
    <row r="3938" spans="1:1" x14ac:dyDescent="0.35">
      <c r="A3938" s="16" t="str">
        <f t="shared" si="61"/>
        <v/>
      </c>
    </row>
    <row r="3939" spans="1:1" x14ac:dyDescent="0.35">
      <c r="A3939" s="16" t="str">
        <f t="shared" si="61"/>
        <v/>
      </c>
    </row>
    <row r="3940" spans="1:1" x14ac:dyDescent="0.35">
      <c r="A3940" s="16" t="str">
        <f t="shared" si="61"/>
        <v/>
      </c>
    </row>
    <row r="3941" spans="1:1" x14ac:dyDescent="0.35">
      <c r="A3941" s="16" t="str">
        <f t="shared" si="61"/>
        <v/>
      </c>
    </row>
    <row r="3942" spans="1:1" x14ac:dyDescent="0.35">
      <c r="A3942" s="16" t="str">
        <f t="shared" si="61"/>
        <v/>
      </c>
    </row>
    <row r="3943" spans="1:1" x14ac:dyDescent="0.35">
      <c r="A3943" s="16" t="str">
        <f t="shared" si="61"/>
        <v/>
      </c>
    </row>
    <row r="3944" spans="1:1" x14ac:dyDescent="0.35">
      <c r="A3944" s="16" t="str">
        <f t="shared" si="61"/>
        <v/>
      </c>
    </row>
    <row r="3945" spans="1:1" x14ac:dyDescent="0.35">
      <c r="A3945" s="16" t="str">
        <f t="shared" si="61"/>
        <v/>
      </c>
    </row>
    <row r="3946" spans="1:1" x14ac:dyDescent="0.35">
      <c r="A3946" s="16" t="str">
        <f t="shared" si="61"/>
        <v/>
      </c>
    </row>
    <row r="3947" spans="1:1" x14ac:dyDescent="0.35">
      <c r="A3947" s="16" t="str">
        <f t="shared" si="61"/>
        <v/>
      </c>
    </row>
    <row r="3948" spans="1:1" x14ac:dyDescent="0.35">
      <c r="A3948" s="16" t="str">
        <f t="shared" si="61"/>
        <v/>
      </c>
    </row>
    <row r="3949" spans="1:1" x14ac:dyDescent="0.35">
      <c r="A3949" s="16" t="str">
        <f t="shared" si="61"/>
        <v/>
      </c>
    </row>
    <row r="3950" spans="1:1" x14ac:dyDescent="0.35">
      <c r="A3950" s="16" t="str">
        <f t="shared" si="61"/>
        <v/>
      </c>
    </row>
    <row r="3951" spans="1:1" x14ac:dyDescent="0.35">
      <c r="A3951" s="16" t="str">
        <f t="shared" si="61"/>
        <v/>
      </c>
    </row>
    <row r="3952" spans="1:1" x14ac:dyDescent="0.35">
      <c r="A3952" s="16" t="str">
        <f t="shared" si="61"/>
        <v/>
      </c>
    </row>
    <row r="3953" spans="1:1" x14ac:dyDescent="0.35">
      <c r="A3953" s="16" t="str">
        <f t="shared" si="61"/>
        <v/>
      </c>
    </row>
    <row r="3954" spans="1:1" x14ac:dyDescent="0.35">
      <c r="A3954" s="16" t="str">
        <f t="shared" si="61"/>
        <v/>
      </c>
    </row>
    <row r="3955" spans="1:1" x14ac:dyDescent="0.35">
      <c r="A3955" s="16" t="str">
        <f t="shared" si="61"/>
        <v/>
      </c>
    </row>
    <row r="3956" spans="1:1" x14ac:dyDescent="0.35">
      <c r="A3956" s="16" t="str">
        <f t="shared" si="61"/>
        <v/>
      </c>
    </row>
    <row r="3957" spans="1:1" x14ac:dyDescent="0.35">
      <c r="A3957" s="16" t="str">
        <f t="shared" si="61"/>
        <v/>
      </c>
    </row>
    <row r="3958" spans="1:1" x14ac:dyDescent="0.35">
      <c r="A3958" s="16" t="str">
        <f t="shared" si="61"/>
        <v/>
      </c>
    </row>
    <row r="3959" spans="1:1" x14ac:dyDescent="0.35">
      <c r="A3959" s="16" t="str">
        <f t="shared" si="61"/>
        <v/>
      </c>
    </row>
    <row r="3960" spans="1:1" x14ac:dyDescent="0.35">
      <c r="A3960" s="16" t="str">
        <f t="shared" si="61"/>
        <v/>
      </c>
    </row>
    <row r="3961" spans="1:1" x14ac:dyDescent="0.35">
      <c r="A3961" s="16" t="str">
        <f t="shared" si="61"/>
        <v/>
      </c>
    </row>
    <row r="3962" spans="1:1" x14ac:dyDescent="0.35">
      <c r="A3962" s="16" t="str">
        <f t="shared" si="61"/>
        <v/>
      </c>
    </row>
    <row r="3963" spans="1:1" x14ac:dyDescent="0.35">
      <c r="A3963" s="16" t="str">
        <f t="shared" si="61"/>
        <v/>
      </c>
    </row>
    <row r="3964" spans="1:1" x14ac:dyDescent="0.35">
      <c r="A3964" s="16" t="str">
        <f t="shared" si="61"/>
        <v/>
      </c>
    </row>
    <row r="3965" spans="1:1" x14ac:dyDescent="0.35">
      <c r="A3965" s="16" t="str">
        <f t="shared" si="61"/>
        <v/>
      </c>
    </row>
    <row r="3966" spans="1:1" x14ac:dyDescent="0.35">
      <c r="A3966" s="16" t="str">
        <f t="shared" si="61"/>
        <v/>
      </c>
    </row>
    <row r="3967" spans="1:1" x14ac:dyDescent="0.35">
      <c r="A3967" s="16" t="str">
        <f t="shared" si="61"/>
        <v/>
      </c>
    </row>
    <row r="3968" spans="1:1" x14ac:dyDescent="0.35">
      <c r="A3968" s="16" t="str">
        <f t="shared" si="61"/>
        <v/>
      </c>
    </row>
    <row r="3969" spans="1:1" x14ac:dyDescent="0.35">
      <c r="A3969" s="16" t="str">
        <f t="shared" si="61"/>
        <v/>
      </c>
    </row>
    <row r="3970" spans="1:1" x14ac:dyDescent="0.35">
      <c r="A3970" s="16" t="str">
        <f t="shared" si="61"/>
        <v/>
      </c>
    </row>
    <row r="3971" spans="1:1" x14ac:dyDescent="0.35">
      <c r="A3971" s="16" t="str">
        <f t="shared" si="61"/>
        <v/>
      </c>
    </row>
    <row r="3972" spans="1:1" x14ac:dyDescent="0.35">
      <c r="A3972" s="16" t="str">
        <f t="shared" si="61"/>
        <v/>
      </c>
    </row>
    <row r="3973" spans="1:1" x14ac:dyDescent="0.35">
      <c r="A3973" s="16" t="str">
        <f t="shared" si="61"/>
        <v/>
      </c>
    </row>
    <row r="3974" spans="1:1" x14ac:dyDescent="0.35">
      <c r="A3974" s="16" t="str">
        <f t="shared" si="61"/>
        <v/>
      </c>
    </row>
    <row r="3975" spans="1:1" x14ac:dyDescent="0.35">
      <c r="A3975" s="16" t="str">
        <f t="shared" si="61"/>
        <v/>
      </c>
    </row>
    <row r="3976" spans="1:1" x14ac:dyDescent="0.35">
      <c r="A3976" s="16" t="str">
        <f t="shared" si="61"/>
        <v/>
      </c>
    </row>
    <row r="3977" spans="1:1" x14ac:dyDescent="0.35">
      <c r="A3977" s="16" t="str">
        <f t="shared" si="61"/>
        <v/>
      </c>
    </row>
    <row r="3978" spans="1:1" x14ac:dyDescent="0.35">
      <c r="A3978" s="16" t="str">
        <f t="shared" si="61"/>
        <v/>
      </c>
    </row>
    <row r="3979" spans="1:1" x14ac:dyDescent="0.35">
      <c r="A3979" s="16" t="str">
        <f t="shared" si="61"/>
        <v/>
      </c>
    </row>
    <row r="3980" spans="1:1" x14ac:dyDescent="0.35">
      <c r="A3980" s="16" t="str">
        <f t="shared" ref="A3980:A4043" si="62">B3980&amp;C3980&amp;D3980</f>
        <v/>
      </c>
    </row>
    <row r="3981" spans="1:1" x14ac:dyDescent="0.35">
      <c r="A3981" s="16" t="str">
        <f t="shared" si="62"/>
        <v/>
      </c>
    </row>
    <row r="3982" spans="1:1" x14ac:dyDescent="0.35">
      <c r="A3982" s="16" t="str">
        <f t="shared" si="62"/>
        <v/>
      </c>
    </row>
    <row r="3983" spans="1:1" x14ac:dyDescent="0.35">
      <c r="A3983" s="16" t="str">
        <f t="shared" si="62"/>
        <v/>
      </c>
    </row>
    <row r="3984" spans="1:1" x14ac:dyDescent="0.35">
      <c r="A3984" s="16" t="str">
        <f t="shared" si="62"/>
        <v/>
      </c>
    </row>
    <row r="3985" spans="1:1" x14ac:dyDescent="0.35">
      <c r="A3985" s="16" t="str">
        <f t="shared" si="62"/>
        <v/>
      </c>
    </row>
    <row r="3986" spans="1:1" x14ac:dyDescent="0.35">
      <c r="A3986" s="16" t="str">
        <f t="shared" si="62"/>
        <v/>
      </c>
    </row>
    <row r="3987" spans="1:1" x14ac:dyDescent="0.35">
      <c r="A3987" s="16" t="str">
        <f t="shared" si="62"/>
        <v/>
      </c>
    </row>
    <row r="3988" spans="1:1" x14ac:dyDescent="0.35">
      <c r="A3988" s="16" t="str">
        <f t="shared" si="62"/>
        <v/>
      </c>
    </row>
    <row r="3989" spans="1:1" x14ac:dyDescent="0.35">
      <c r="A3989" s="16" t="str">
        <f t="shared" si="62"/>
        <v/>
      </c>
    </row>
    <row r="3990" spans="1:1" x14ac:dyDescent="0.35">
      <c r="A3990" s="16" t="str">
        <f t="shared" si="62"/>
        <v/>
      </c>
    </row>
    <row r="3991" spans="1:1" x14ac:dyDescent="0.35">
      <c r="A3991" s="16" t="str">
        <f t="shared" si="62"/>
        <v/>
      </c>
    </row>
    <row r="3992" spans="1:1" x14ac:dyDescent="0.35">
      <c r="A3992" s="16" t="str">
        <f t="shared" si="62"/>
        <v/>
      </c>
    </row>
    <row r="3993" spans="1:1" x14ac:dyDescent="0.35">
      <c r="A3993" s="16" t="str">
        <f t="shared" si="62"/>
        <v/>
      </c>
    </row>
    <row r="3994" spans="1:1" x14ac:dyDescent="0.35">
      <c r="A3994" s="16" t="str">
        <f t="shared" si="62"/>
        <v/>
      </c>
    </row>
    <row r="3995" spans="1:1" x14ac:dyDescent="0.35">
      <c r="A3995" s="16" t="str">
        <f t="shared" si="62"/>
        <v/>
      </c>
    </row>
    <row r="3996" spans="1:1" x14ac:dyDescent="0.35">
      <c r="A3996" s="16" t="str">
        <f t="shared" si="62"/>
        <v/>
      </c>
    </row>
    <row r="3997" spans="1:1" x14ac:dyDescent="0.35">
      <c r="A3997" s="16" t="str">
        <f t="shared" si="62"/>
        <v/>
      </c>
    </row>
    <row r="3998" spans="1:1" x14ac:dyDescent="0.35">
      <c r="A3998" s="16" t="str">
        <f t="shared" si="62"/>
        <v/>
      </c>
    </row>
    <row r="3999" spans="1:1" x14ac:dyDescent="0.35">
      <c r="A3999" s="16" t="str">
        <f t="shared" si="62"/>
        <v/>
      </c>
    </row>
    <row r="4000" spans="1:1" x14ac:dyDescent="0.35">
      <c r="A4000" s="16" t="str">
        <f t="shared" si="62"/>
        <v/>
      </c>
    </row>
    <row r="4001" spans="1:1" x14ac:dyDescent="0.35">
      <c r="A4001" s="16" t="str">
        <f t="shared" si="62"/>
        <v/>
      </c>
    </row>
    <row r="4002" spans="1:1" x14ac:dyDescent="0.35">
      <c r="A4002" s="16" t="str">
        <f t="shared" si="62"/>
        <v/>
      </c>
    </row>
    <row r="4003" spans="1:1" x14ac:dyDescent="0.35">
      <c r="A4003" s="16" t="str">
        <f t="shared" si="62"/>
        <v/>
      </c>
    </row>
    <row r="4004" spans="1:1" x14ac:dyDescent="0.35">
      <c r="A4004" s="16" t="str">
        <f t="shared" si="62"/>
        <v/>
      </c>
    </row>
    <row r="4005" spans="1:1" x14ac:dyDescent="0.35">
      <c r="A4005" s="16" t="str">
        <f t="shared" si="62"/>
        <v/>
      </c>
    </row>
    <row r="4006" spans="1:1" x14ac:dyDescent="0.35">
      <c r="A4006" s="16" t="str">
        <f t="shared" si="62"/>
        <v/>
      </c>
    </row>
    <row r="4007" spans="1:1" x14ac:dyDescent="0.35">
      <c r="A4007" s="16" t="str">
        <f t="shared" si="62"/>
        <v/>
      </c>
    </row>
    <row r="4008" spans="1:1" x14ac:dyDescent="0.35">
      <c r="A4008" s="16" t="str">
        <f t="shared" si="62"/>
        <v/>
      </c>
    </row>
    <row r="4009" spans="1:1" x14ac:dyDescent="0.35">
      <c r="A4009" s="16" t="str">
        <f t="shared" si="62"/>
        <v/>
      </c>
    </row>
    <row r="4010" spans="1:1" x14ac:dyDescent="0.35">
      <c r="A4010" s="16" t="str">
        <f t="shared" si="62"/>
        <v/>
      </c>
    </row>
    <row r="4011" spans="1:1" x14ac:dyDescent="0.35">
      <c r="A4011" s="16" t="str">
        <f t="shared" si="62"/>
        <v/>
      </c>
    </row>
    <row r="4012" spans="1:1" x14ac:dyDescent="0.35">
      <c r="A4012" s="16" t="str">
        <f t="shared" si="62"/>
        <v/>
      </c>
    </row>
    <row r="4013" spans="1:1" x14ac:dyDescent="0.35">
      <c r="A4013" s="16" t="str">
        <f t="shared" si="62"/>
        <v/>
      </c>
    </row>
    <row r="4014" spans="1:1" x14ac:dyDescent="0.35">
      <c r="A4014" s="16" t="str">
        <f t="shared" si="62"/>
        <v/>
      </c>
    </row>
    <row r="4015" spans="1:1" x14ac:dyDescent="0.35">
      <c r="A4015" s="16" t="str">
        <f t="shared" si="62"/>
        <v/>
      </c>
    </row>
    <row r="4016" spans="1:1" x14ac:dyDescent="0.35">
      <c r="A4016" s="16" t="str">
        <f t="shared" si="62"/>
        <v/>
      </c>
    </row>
    <row r="4017" spans="1:1" x14ac:dyDescent="0.35">
      <c r="A4017" s="16" t="str">
        <f t="shared" si="62"/>
        <v/>
      </c>
    </row>
    <row r="4018" spans="1:1" x14ac:dyDescent="0.35">
      <c r="A4018" s="16" t="str">
        <f t="shared" si="62"/>
        <v/>
      </c>
    </row>
    <row r="4019" spans="1:1" x14ac:dyDescent="0.35">
      <c r="A4019" s="16" t="str">
        <f t="shared" si="62"/>
        <v/>
      </c>
    </row>
    <row r="4020" spans="1:1" x14ac:dyDescent="0.35">
      <c r="A4020" s="16" t="str">
        <f t="shared" si="62"/>
        <v/>
      </c>
    </row>
    <row r="4021" spans="1:1" x14ac:dyDescent="0.35">
      <c r="A4021" s="16" t="str">
        <f t="shared" si="62"/>
        <v/>
      </c>
    </row>
    <row r="4022" spans="1:1" x14ac:dyDescent="0.35">
      <c r="A4022" s="16" t="str">
        <f t="shared" si="62"/>
        <v/>
      </c>
    </row>
    <row r="4023" spans="1:1" x14ac:dyDescent="0.35">
      <c r="A4023" s="16" t="str">
        <f t="shared" si="62"/>
        <v/>
      </c>
    </row>
    <row r="4024" spans="1:1" x14ac:dyDescent="0.35">
      <c r="A4024" s="16" t="str">
        <f t="shared" si="62"/>
        <v/>
      </c>
    </row>
    <row r="4025" spans="1:1" x14ac:dyDescent="0.35">
      <c r="A4025" s="16" t="str">
        <f t="shared" si="62"/>
        <v/>
      </c>
    </row>
    <row r="4026" spans="1:1" x14ac:dyDescent="0.35">
      <c r="A4026" s="16" t="str">
        <f t="shared" si="62"/>
        <v/>
      </c>
    </row>
    <row r="4027" spans="1:1" x14ac:dyDescent="0.35">
      <c r="A4027" s="16" t="str">
        <f t="shared" si="62"/>
        <v/>
      </c>
    </row>
    <row r="4028" spans="1:1" x14ac:dyDescent="0.35">
      <c r="A4028" s="16" t="str">
        <f t="shared" si="62"/>
        <v/>
      </c>
    </row>
    <row r="4029" spans="1:1" x14ac:dyDescent="0.35">
      <c r="A4029" s="16" t="str">
        <f t="shared" si="62"/>
        <v/>
      </c>
    </row>
    <row r="4030" spans="1:1" x14ac:dyDescent="0.35">
      <c r="A4030" s="16" t="str">
        <f t="shared" si="62"/>
        <v/>
      </c>
    </row>
    <row r="4031" spans="1:1" x14ac:dyDescent="0.35">
      <c r="A4031" s="16" t="str">
        <f t="shared" si="62"/>
        <v/>
      </c>
    </row>
    <row r="4032" spans="1:1" x14ac:dyDescent="0.35">
      <c r="A4032" s="16" t="str">
        <f t="shared" si="62"/>
        <v/>
      </c>
    </row>
    <row r="4033" spans="1:1" x14ac:dyDescent="0.35">
      <c r="A4033" s="16" t="str">
        <f t="shared" si="62"/>
        <v/>
      </c>
    </row>
    <row r="4034" spans="1:1" x14ac:dyDescent="0.35">
      <c r="A4034" s="16" t="str">
        <f t="shared" si="62"/>
        <v/>
      </c>
    </row>
    <row r="4035" spans="1:1" x14ac:dyDescent="0.35">
      <c r="A4035" s="16" t="str">
        <f t="shared" si="62"/>
        <v/>
      </c>
    </row>
    <row r="4036" spans="1:1" x14ac:dyDescent="0.35">
      <c r="A4036" s="16" t="str">
        <f t="shared" si="62"/>
        <v/>
      </c>
    </row>
    <row r="4037" spans="1:1" x14ac:dyDescent="0.35">
      <c r="A4037" s="16" t="str">
        <f t="shared" si="62"/>
        <v/>
      </c>
    </row>
    <row r="4038" spans="1:1" x14ac:dyDescent="0.35">
      <c r="A4038" s="16" t="str">
        <f t="shared" si="62"/>
        <v/>
      </c>
    </row>
    <row r="4039" spans="1:1" x14ac:dyDescent="0.35">
      <c r="A4039" s="16" t="str">
        <f t="shared" si="62"/>
        <v/>
      </c>
    </row>
    <row r="4040" spans="1:1" x14ac:dyDescent="0.35">
      <c r="A4040" s="16" t="str">
        <f t="shared" si="62"/>
        <v/>
      </c>
    </row>
    <row r="4041" spans="1:1" x14ac:dyDescent="0.35">
      <c r="A4041" s="16" t="str">
        <f t="shared" si="62"/>
        <v/>
      </c>
    </row>
    <row r="4042" spans="1:1" x14ac:dyDescent="0.35">
      <c r="A4042" s="16" t="str">
        <f t="shared" si="62"/>
        <v/>
      </c>
    </row>
    <row r="4043" spans="1:1" x14ac:dyDescent="0.35">
      <c r="A4043" s="16" t="str">
        <f t="shared" si="62"/>
        <v/>
      </c>
    </row>
    <row r="4044" spans="1:1" x14ac:dyDescent="0.35">
      <c r="A4044" s="16" t="str">
        <f t="shared" ref="A4044:A4107" si="63">B4044&amp;C4044&amp;D4044</f>
        <v/>
      </c>
    </row>
    <row r="4045" spans="1:1" x14ac:dyDescent="0.35">
      <c r="A4045" s="16" t="str">
        <f t="shared" si="63"/>
        <v/>
      </c>
    </row>
    <row r="4046" spans="1:1" x14ac:dyDescent="0.35">
      <c r="A4046" s="16" t="str">
        <f t="shared" si="63"/>
        <v/>
      </c>
    </row>
    <row r="4047" spans="1:1" x14ac:dyDescent="0.35">
      <c r="A4047" s="16" t="str">
        <f t="shared" si="63"/>
        <v/>
      </c>
    </row>
    <row r="4048" spans="1:1" x14ac:dyDescent="0.35">
      <c r="A4048" s="16" t="str">
        <f t="shared" si="63"/>
        <v/>
      </c>
    </row>
    <row r="4049" spans="1:1" x14ac:dyDescent="0.35">
      <c r="A4049" s="16" t="str">
        <f t="shared" si="63"/>
        <v/>
      </c>
    </row>
    <row r="4050" spans="1:1" x14ac:dyDescent="0.35">
      <c r="A4050" s="16" t="str">
        <f t="shared" si="63"/>
        <v/>
      </c>
    </row>
    <row r="4051" spans="1:1" x14ac:dyDescent="0.35">
      <c r="A4051" s="16" t="str">
        <f t="shared" si="63"/>
        <v/>
      </c>
    </row>
    <row r="4052" spans="1:1" x14ac:dyDescent="0.35">
      <c r="A4052" s="16" t="str">
        <f t="shared" si="63"/>
        <v/>
      </c>
    </row>
    <row r="4053" spans="1:1" x14ac:dyDescent="0.35">
      <c r="A4053" s="16" t="str">
        <f t="shared" si="63"/>
        <v/>
      </c>
    </row>
    <row r="4054" spans="1:1" x14ac:dyDescent="0.35">
      <c r="A4054" s="16" t="str">
        <f t="shared" si="63"/>
        <v/>
      </c>
    </row>
    <row r="4055" spans="1:1" x14ac:dyDescent="0.35">
      <c r="A4055" s="16" t="str">
        <f t="shared" si="63"/>
        <v/>
      </c>
    </row>
    <row r="4056" spans="1:1" x14ac:dyDescent="0.35">
      <c r="A4056" s="16" t="str">
        <f t="shared" si="63"/>
        <v/>
      </c>
    </row>
    <row r="4057" spans="1:1" x14ac:dyDescent="0.35">
      <c r="A4057" s="16" t="str">
        <f t="shared" si="63"/>
        <v/>
      </c>
    </row>
    <row r="4058" spans="1:1" x14ac:dyDescent="0.35">
      <c r="A4058" s="16" t="str">
        <f t="shared" si="63"/>
        <v/>
      </c>
    </row>
    <row r="4059" spans="1:1" x14ac:dyDescent="0.35">
      <c r="A4059" s="16" t="str">
        <f t="shared" si="63"/>
        <v/>
      </c>
    </row>
    <row r="4060" spans="1:1" x14ac:dyDescent="0.35">
      <c r="A4060" s="16" t="str">
        <f t="shared" si="63"/>
        <v/>
      </c>
    </row>
    <row r="4061" spans="1:1" x14ac:dyDescent="0.35">
      <c r="A4061" s="16" t="str">
        <f t="shared" si="63"/>
        <v/>
      </c>
    </row>
    <row r="4062" spans="1:1" x14ac:dyDescent="0.35">
      <c r="A4062" s="16" t="str">
        <f t="shared" si="63"/>
        <v/>
      </c>
    </row>
    <row r="4063" spans="1:1" x14ac:dyDescent="0.35">
      <c r="A4063" s="16" t="str">
        <f t="shared" si="63"/>
        <v/>
      </c>
    </row>
    <row r="4064" spans="1:1" x14ac:dyDescent="0.35">
      <c r="A4064" s="16" t="str">
        <f t="shared" si="63"/>
        <v/>
      </c>
    </row>
    <row r="4065" spans="1:1" x14ac:dyDescent="0.35">
      <c r="A4065" s="16" t="str">
        <f t="shared" si="63"/>
        <v/>
      </c>
    </row>
    <row r="4066" spans="1:1" x14ac:dyDescent="0.35">
      <c r="A4066" s="16" t="str">
        <f t="shared" si="63"/>
        <v/>
      </c>
    </row>
    <row r="4067" spans="1:1" x14ac:dyDescent="0.35">
      <c r="A4067" s="16" t="str">
        <f t="shared" si="63"/>
        <v/>
      </c>
    </row>
    <row r="4068" spans="1:1" x14ac:dyDescent="0.35">
      <c r="A4068" s="16" t="str">
        <f t="shared" si="63"/>
        <v/>
      </c>
    </row>
    <row r="4069" spans="1:1" x14ac:dyDescent="0.35">
      <c r="A4069" s="16" t="str">
        <f t="shared" si="63"/>
        <v/>
      </c>
    </row>
    <row r="4070" spans="1:1" x14ac:dyDescent="0.35">
      <c r="A4070" s="16" t="str">
        <f t="shared" si="63"/>
        <v/>
      </c>
    </row>
    <row r="4071" spans="1:1" x14ac:dyDescent="0.35">
      <c r="A4071" s="16" t="str">
        <f t="shared" si="63"/>
        <v/>
      </c>
    </row>
    <row r="4072" spans="1:1" x14ac:dyDescent="0.35">
      <c r="A4072" s="16" t="str">
        <f t="shared" si="63"/>
        <v/>
      </c>
    </row>
    <row r="4073" spans="1:1" x14ac:dyDescent="0.35">
      <c r="A4073" s="16" t="str">
        <f t="shared" si="63"/>
        <v/>
      </c>
    </row>
    <row r="4074" spans="1:1" x14ac:dyDescent="0.35">
      <c r="A4074" s="16" t="str">
        <f t="shared" si="63"/>
        <v/>
      </c>
    </row>
    <row r="4075" spans="1:1" x14ac:dyDescent="0.35">
      <c r="A4075" s="16" t="str">
        <f t="shared" si="63"/>
        <v/>
      </c>
    </row>
    <row r="4076" spans="1:1" x14ac:dyDescent="0.35">
      <c r="A4076" s="16" t="str">
        <f t="shared" si="63"/>
        <v/>
      </c>
    </row>
    <row r="4077" spans="1:1" x14ac:dyDescent="0.35">
      <c r="A4077" s="16" t="str">
        <f t="shared" si="63"/>
        <v/>
      </c>
    </row>
    <row r="4078" spans="1:1" x14ac:dyDescent="0.35">
      <c r="A4078" s="16" t="str">
        <f t="shared" si="63"/>
        <v/>
      </c>
    </row>
    <row r="4079" spans="1:1" x14ac:dyDescent="0.35">
      <c r="A4079" s="16" t="str">
        <f t="shared" si="63"/>
        <v/>
      </c>
    </row>
    <row r="4080" spans="1:1" x14ac:dyDescent="0.35">
      <c r="A4080" s="16" t="str">
        <f t="shared" si="63"/>
        <v/>
      </c>
    </row>
    <row r="4081" spans="1:1" x14ac:dyDescent="0.35">
      <c r="A4081" s="16" t="str">
        <f t="shared" si="63"/>
        <v/>
      </c>
    </row>
    <row r="4082" spans="1:1" x14ac:dyDescent="0.35">
      <c r="A4082" s="16" t="str">
        <f t="shared" si="63"/>
        <v/>
      </c>
    </row>
    <row r="4083" spans="1:1" x14ac:dyDescent="0.35">
      <c r="A4083" s="16" t="str">
        <f t="shared" si="63"/>
        <v/>
      </c>
    </row>
    <row r="4084" spans="1:1" x14ac:dyDescent="0.35">
      <c r="A4084" s="16" t="str">
        <f t="shared" si="63"/>
        <v/>
      </c>
    </row>
    <row r="4085" spans="1:1" x14ac:dyDescent="0.35">
      <c r="A4085" s="16" t="str">
        <f t="shared" si="63"/>
        <v/>
      </c>
    </row>
    <row r="4086" spans="1:1" x14ac:dyDescent="0.35">
      <c r="A4086" s="16" t="str">
        <f t="shared" si="63"/>
        <v/>
      </c>
    </row>
    <row r="4087" spans="1:1" x14ac:dyDescent="0.35">
      <c r="A4087" s="16" t="str">
        <f t="shared" si="63"/>
        <v/>
      </c>
    </row>
    <row r="4088" spans="1:1" x14ac:dyDescent="0.35">
      <c r="A4088" s="16" t="str">
        <f t="shared" si="63"/>
        <v/>
      </c>
    </row>
    <row r="4089" spans="1:1" x14ac:dyDescent="0.35">
      <c r="A4089" s="16" t="str">
        <f t="shared" si="63"/>
        <v/>
      </c>
    </row>
    <row r="4090" spans="1:1" x14ac:dyDescent="0.35">
      <c r="A4090" s="16" t="str">
        <f t="shared" si="63"/>
        <v/>
      </c>
    </row>
    <row r="4091" spans="1:1" x14ac:dyDescent="0.35">
      <c r="A4091" s="16" t="str">
        <f t="shared" si="63"/>
        <v/>
      </c>
    </row>
    <row r="4092" spans="1:1" x14ac:dyDescent="0.35">
      <c r="A4092" s="16" t="str">
        <f t="shared" si="63"/>
        <v/>
      </c>
    </row>
    <row r="4093" spans="1:1" x14ac:dyDescent="0.35">
      <c r="A4093" s="16" t="str">
        <f t="shared" si="63"/>
        <v/>
      </c>
    </row>
    <row r="4094" spans="1:1" x14ac:dyDescent="0.35">
      <c r="A4094" s="16" t="str">
        <f t="shared" si="63"/>
        <v/>
      </c>
    </row>
    <row r="4095" spans="1:1" x14ac:dyDescent="0.35">
      <c r="A4095" s="16" t="str">
        <f t="shared" si="63"/>
        <v/>
      </c>
    </row>
    <row r="4096" spans="1:1" x14ac:dyDescent="0.35">
      <c r="A4096" s="16" t="str">
        <f t="shared" si="63"/>
        <v/>
      </c>
    </row>
    <row r="4097" spans="1:1" x14ac:dyDescent="0.35">
      <c r="A4097" s="16" t="str">
        <f t="shared" si="63"/>
        <v/>
      </c>
    </row>
    <row r="4098" spans="1:1" x14ac:dyDescent="0.35">
      <c r="A4098" s="16" t="str">
        <f t="shared" si="63"/>
        <v/>
      </c>
    </row>
    <row r="4099" spans="1:1" x14ac:dyDescent="0.35">
      <c r="A4099" s="16" t="str">
        <f t="shared" si="63"/>
        <v/>
      </c>
    </row>
    <row r="4100" spans="1:1" x14ac:dyDescent="0.35">
      <c r="A4100" s="16" t="str">
        <f t="shared" si="63"/>
        <v/>
      </c>
    </row>
    <row r="4101" spans="1:1" x14ac:dyDescent="0.35">
      <c r="A4101" s="16" t="str">
        <f t="shared" si="63"/>
        <v/>
      </c>
    </row>
    <row r="4102" spans="1:1" x14ac:dyDescent="0.35">
      <c r="A4102" s="16" t="str">
        <f t="shared" si="63"/>
        <v/>
      </c>
    </row>
    <row r="4103" spans="1:1" x14ac:dyDescent="0.35">
      <c r="A4103" s="16" t="str">
        <f t="shared" si="63"/>
        <v/>
      </c>
    </row>
    <row r="4104" spans="1:1" x14ac:dyDescent="0.35">
      <c r="A4104" s="16" t="str">
        <f t="shared" si="63"/>
        <v/>
      </c>
    </row>
    <row r="4105" spans="1:1" x14ac:dyDescent="0.35">
      <c r="A4105" s="16" t="str">
        <f t="shared" si="63"/>
        <v/>
      </c>
    </row>
    <row r="4106" spans="1:1" x14ac:dyDescent="0.35">
      <c r="A4106" s="16" t="str">
        <f t="shared" si="63"/>
        <v/>
      </c>
    </row>
    <row r="4107" spans="1:1" x14ac:dyDescent="0.35">
      <c r="A4107" s="16" t="str">
        <f t="shared" si="63"/>
        <v/>
      </c>
    </row>
    <row r="4108" spans="1:1" x14ac:dyDescent="0.35">
      <c r="A4108" s="16" t="str">
        <f t="shared" ref="A4108:A4171" si="64">B4108&amp;C4108&amp;D4108</f>
        <v/>
      </c>
    </row>
    <row r="4109" spans="1:1" x14ac:dyDescent="0.35">
      <c r="A4109" s="16" t="str">
        <f t="shared" si="64"/>
        <v/>
      </c>
    </row>
    <row r="4110" spans="1:1" x14ac:dyDescent="0.35">
      <c r="A4110" s="16" t="str">
        <f t="shared" si="64"/>
        <v/>
      </c>
    </row>
    <row r="4111" spans="1:1" x14ac:dyDescent="0.35">
      <c r="A4111" s="16" t="str">
        <f t="shared" si="64"/>
        <v/>
      </c>
    </row>
    <row r="4112" spans="1:1" x14ac:dyDescent="0.35">
      <c r="A4112" s="16" t="str">
        <f t="shared" si="64"/>
        <v/>
      </c>
    </row>
    <row r="4113" spans="1:1" x14ac:dyDescent="0.35">
      <c r="A4113" s="16" t="str">
        <f t="shared" si="64"/>
        <v/>
      </c>
    </row>
    <row r="4114" spans="1:1" x14ac:dyDescent="0.35">
      <c r="A4114" s="16" t="str">
        <f t="shared" si="64"/>
        <v/>
      </c>
    </row>
    <row r="4115" spans="1:1" x14ac:dyDescent="0.35">
      <c r="A4115" s="16" t="str">
        <f t="shared" si="64"/>
        <v/>
      </c>
    </row>
    <row r="4116" spans="1:1" x14ac:dyDescent="0.35">
      <c r="A4116" s="16" t="str">
        <f t="shared" si="64"/>
        <v/>
      </c>
    </row>
    <row r="4117" spans="1:1" x14ac:dyDescent="0.35">
      <c r="A4117" s="16" t="str">
        <f t="shared" si="64"/>
        <v/>
      </c>
    </row>
    <row r="4118" spans="1:1" x14ac:dyDescent="0.35">
      <c r="A4118" s="16" t="str">
        <f t="shared" si="64"/>
        <v/>
      </c>
    </row>
    <row r="4119" spans="1:1" x14ac:dyDescent="0.35">
      <c r="A4119" s="16" t="str">
        <f t="shared" si="64"/>
        <v/>
      </c>
    </row>
    <row r="4120" spans="1:1" x14ac:dyDescent="0.35">
      <c r="A4120" s="16" t="str">
        <f t="shared" si="64"/>
        <v/>
      </c>
    </row>
    <row r="4121" spans="1:1" x14ac:dyDescent="0.35">
      <c r="A4121" s="16" t="str">
        <f t="shared" si="64"/>
        <v/>
      </c>
    </row>
    <row r="4122" spans="1:1" x14ac:dyDescent="0.35">
      <c r="A4122" s="16" t="str">
        <f t="shared" si="64"/>
        <v/>
      </c>
    </row>
    <row r="4123" spans="1:1" x14ac:dyDescent="0.35">
      <c r="A4123" s="16" t="str">
        <f t="shared" si="64"/>
        <v/>
      </c>
    </row>
    <row r="4124" spans="1:1" x14ac:dyDescent="0.35">
      <c r="A4124" s="16" t="str">
        <f t="shared" si="64"/>
        <v/>
      </c>
    </row>
    <row r="4125" spans="1:1" x14ac:dyDescent="0.35">
      <c r="A4125" s="16" t="str">
        <f t="shared" si="64"/>
        <v/>
      </c>
    </row>
    <row r="4126" spans="1:1" x14ac:dyDescent="0.35">
      <c r="A4126" s="16" t="str">
        <f t="shared" si="64"/>
        <v/>
      </c>
    </row>
    <row r="4127" spans="1:1" x14ac:dyDescent="0.35">
      <c r="A4127" s="16" t="str">
        <f t="shared" si="64"/>
        <v/>
      </c>
    </row>
    <row r="4128" spans="1:1" x14ac:dyDescent="0.35">
      <c r="A4128" s="16" t="str">
        <f t="shared" si="64"/>
        <v/>
      </c>
    </row>
    <row r="4129" spans="1:1" x14ac:dyDescent="0.35">
      <c r="A4129" s="16" t="str">
        <f t="shared" si="64"/>
        <v/>
      </c>
    </row>
    <row r="4130" spans="1:1" x14ac:dyDescent="0.35">
      <c r="A4130" s="16" t="str">
        <f t="shared" si="64"/>
        <v/>
      </c>
    </row>
    <row r="4131" spans="1:1" x14ac:dyDescent="0.35">
      <c r="A4131" s="16" t="str">
        <f t="shared" si="64"/>
        <v/>
      </c>
    </row>
    <row r="4132" spans="1:1" x14ac:dyDescent="0.35">
      <c r="A4132" s="16" t="str">
        <f t="shared" si="64"/>
        <v/>
      </c>
    </row>
    <row r="4133" spans="1:1" x14ac:dyDescent="0.35">
      <c r="A4133" s="16" t="str">
        <f t="shared" si="64"/>
        <v/>
      </c>
    </row>
    <row r="4134" spans="1:1" x14ac:dyDescent="0.35">
      <c r="A4134" s="16" t="str">
        <f t="shared" si="64"/>
        <v/>
      </c>
    </row>
    <row r="4135" spans="1:1" x14ac:dyDescent="0.35">
      <c r="A4135" s="16" t="str">
        <f t="shared" si="64"/>
        <v/>
      </c>
    </row>
    <row r="4136" spans="1:1" x14ac:dyDescent="0.35">
      <c r="A4136" s="16" t="str">
        <f t="shared" si="64"/>
        <v/>
      </c>
    </row>
    <row r="4137" spans="1:1" x14ac:dyDescent="0.35">
      <c r="A4137" s="16" t="str">
        <f t="shared" si="64"/>
        <v/>
      </c>
    </row>
    <row r="4138" spans="1:1" x14ac:dyDescent="0.35">
      <c r="A4138" s="16" t="str">
        <f t="shared" si="64"/>
        <v/>
      </c>
    </row>
    <row r="4139" spans="1:1" x14ac:dyDescent="0.35">
      <c r="A4139" s="16" t="str">
        <f t="shared" si="64"/>
        <v/>
      </c>
    </row>
    <row r="4140" spans="1:1" x14ac:dyDescent="0.35">
      <c r="A4140" s="16" t="str">
        <f t="shared" si="64"/>
        <v/>
      </c>
    </row>
    <row r="4141" spans="1:1" x14ac:dyDescent="0.35">
      <c r="A4141" s="16" t="str">
        <f t="shared" si="64"/>
        <v/>
      </c>
    </row>
    <row r="4142" spans="1:1" x14ac:dyDescent="0.35">
      <c r="A4142" s="16" t="str">
        <f t="shared" si="64"/>
        <v/>
      </c>
    </row>
    <row r="4143" spans="1:1" x14ac:dyDescent="0.35">
      <c r="A4143" s="16" t="str">
        <f t="shared" si="64"/>
        <v/>
      </c>
    </row>
    <row r="4144" spans="1:1" x14ac:dyDescent="0.35">
      <c r="A4144" s="16" t="str">
        <f t="shared" si="64"/>
        <v/>
      </c>
    </row>
    <row r="4145" spans="1:1" x14ac:dyDescent="0.35">
      <c r="A4145" s="16" t="str">
        <f t="shared" si="64"/>
        <v/>
      </c>
    </row>
    <row r="4146" spans="1:1" x14ac:dyDescent="0.35">
      <c r="A4146" s="16" t="str">
        <f t="shared" si="64"/>
        <v/>
      </c>
    </row>
    <row r="4147" spans="1:1" x14ac:dyDescent="0.35">
      <c r="A4147" s="16" t="str">
        <f t="shared" si="64"/>
        <v/>
      </c>
    </row>
    <row r="4148" spans="1:1" x14ac:dyDescent="0.35">
      <c r="A4148" s="16" t="str">
        <f t="shared" si="64"/>
        <v/>
      </c>
    </row>
    <row r="4149" spans="1:1" x14ac:dyDescent="0.35">
      <c r="A4149" s="16" t="str">
        <f t="shared" si="64"/>
        <v/>
      </c>
    </row>
    <row r="4150" spans="1:1" x14ac:dyDescent="0.35">
      <c r="A4150" s="16" t="str">
        <f t="shared" si="64"/>
        <v/>
      </c>
    </row>
    <row r="4151" spans="1:1" x14ac:dyDescent="0.35">
      <c r="A4151" s="16" t="str">
        <f t="shared" si="64"/>
        <v/>
      </c>
    </row>
    <row r="4152" spans="1:1" x14ac:dyDescent="0.35">
      <c r="A4152" s="16" t="str">
        <f t="shared" si="64"/>
        <v/>
      </c>
    </row>
    <row r="4153" spans="1:1" x14ac:dyDescent="0.35">
      <c r="A4153" s="16" t="str">
        <f t="shared" si="64"/>
        <v/>
      </c>
    </row>
    <row r="4154" spans="1:1" x14ac:dyDescent="0.35">
      <c r="A4154" s="16" t="str">
        <f t="shared" si="64"/>
        <v/>
      </c>
    </row>
    <row r="4155" spans="1:1" x14ac:dyDescent="0.35">
      <c r="A4155" s="16" t="str">
        <f t="shared" si="64"/>
        <v/>
      </c>
    </row>
    <row r="4156" spans="1:1" x14ac:dyDescent="0.35">
      <c r="A4156" s="16" t="str">
        <f t="shared" si="64"/>
        <v/>
      </c>
    </row>
    <row r="4157" spans="1:1" x14ac:dyDescent="0.35">
      <c r="A4157" s="16" t="str">
        <f t="shared" si="64"/>
        <v/>
      </c>
    </row>
    <row r="4158" spans="1:1" x14ac:dyDescent="0.35">
      <c r="A4158" s="16" t="str">
        <f t="shared" si="64"/>
        <v/>
      </c>
    </row>
    <row r="4159" spans="1:1" x14ac:dyDescent="0.35">
      <c r="A4159" s="16" t="str">
        <f t="shared" si="64"/>
        <v/>
      </c>
    </row>
    <row r="4160" spans="1:1" x14ac:dyDescent="0.35">
      <c r="A4160" s="16" t="str">
        <f t="shared" si="64"/>
        <v/>
      </c>
    </row>
    <row r="4161" spans="1:1" x14ac:dyDescent="0.35">
      <c r="A4161" s="16" t="str">
        <f t="shared" si="64"/>
        <v/>
      </c>
    </row>
    <row r="4162" spans="1:1" x14ac:dyDescent="0.35">
      <c r="A4162" s="16" t="str">
        <f t="shared" si="64"/>
        <v/>
      </c>
    </row>
    <row r="4163" spans="1:1" x14ac:dyDescent="0.35">
      <c r="A4163" s="16" t="str">
        <f t="shared" si="64"/>
        <v/>
      </c>
    </row>
    <row r="4164" spans="1:1" x14ac:dyDescent="0.35">
      <c r="A4164" s="16" t="str">
        <f t="shared" si="64"/>
        <v/>
      </c>
    </row>
    <row r="4165" spans="1:1" x14ac:dyDescent="0.35">
      <c r="A4165" s="16" t="str">
        <f t="shared" si="64"/>
        <v/>
      </c>
    </row>
    <row r="4166" spans="1:1" x14ac:dyDescent="0.35">
      <c r="A4166" s="16" t="str">
        <f t="shared" si="64"/>
        <v/>
      </c>
    </row>
    <row r="4167" spans="1:1" x14ac:dyDescent="0.35">
      <c r="A4167" s="16" t="str">
        <f t="shared" si="64"/>
        <v/>
      </c>
    </row>
    <row r="4168" spans="1:1" x14ac:dyDescent="0.35">
      <c r="A4168" s="16" t="str">
        <f t="shared" si="64"/>
        <v/>
      </c>
    </row>
    <row r="4169" spans="1:1" x14ac:dyDescent="0.35">
      <c r="A4169" s="16" t="str">
        <f t="shared" si="64"/>
        <v/>
      </c>
    </row>
    <row r="4170" spans="1:1" x14ac:dyDescent="0.35">
      <c r="A4170" s="16" t="str">
        <f t="shared" si="64"/>
        <v/>
      </c>
    </row>
    <row r="4171" spans="1:1" x14ac:dyDescent="0.35">
      <c r="A4171" s="16" t="str">
        <f t="shared" si="64"/>
        <v/>
      </c>
    </row>
    <row r="4172" spans="1:1" x14ac:dyDescent="0.35">
      <c r="A4172" s="16" t="str">
        <f t="shared" ref="A4172:A4235" si="65">B4172&amp;C4172&amp;D4172</f>
        <v/>
      </c>
    </row>
    <row r="4173" spans="1:1" x14ac:dyDescent="0.35">
      <c r="A4173" s="16" t="str">
        <f t="shared" si="65"/>
        <v/>
      </c>
    </row>
    <row r="4174" spans="1:1" x14ac:dyDescent="0.35">
      <c r="A4174" s="16" t="str">
        <f t="shared" si="65"/>
        <v/>
      </c>
    </row>
    <row r="4175" spans="1:1" x14ac:dyDescent="0.35">
      <c r="A4175" s="16" t="str">
        <f t="shared" si="65"/>
        <v/>
      </c>
    </row>
    <row r="4176" spans="1:1" x14ac:dyDescent="0.35">
      <c r="A4176" s="16" t="str">
        <f t="shared" si="65"/>
        <v/>
      </c>
    </row>
    <row r="4177" spans="1:1" x14ac:dyDescent="0.35">
      <c r="A4177" s="16" t="str">
        <f t="shared" si="65"/>
        <v/>
      </c>
    </row>
    <row r="4178" spans="1:1" x14ac:dyDescent="0.35">
      <c r="A4178" s="16" t="str">
        <f t="shared" si="65"/>
        <v/>
      </c>
    </row>
    <row r="4179" spans="1:1" x14ac:dyDescent="0.35">
      <c r="A4179" s="16" t="str">
        <f t="shared" si="65"/>
        <v/>
      </c>
    </row>
    <row r="4180" spans="1:1" x14ac:dyDescent="0.35">
      <c r="A4180" s="16" t="str">
        <f t="shared" si="65"/>
        <v/>
      </c>
    </row>
    <row r="4181" spans="1:1" x14ac:dyDescent="0.35">
      <c r="A4181" s="16" t="str">
        <f t="shared" si="65"/>
        <v/>
      </c>
    </row>
    <row r="4182" spans="1:1" x14ac:dyDescent="0.35">
      <c r="A4182" s="16" t="str">
        <f t="shared" si="65"/>
        <v/>
      </c>
    </row>
    <row r="4183" spans="1:1" x14ac:dyDescent="0.35">
      <c r="A4183" s="16" t="str">
        <f t="shared" si="65"/>
        <v/>
      </c>
    </row>
    <row r="4184" spans="1:1" x14ac:dyDescent="0.35">
      <c r="A4184" s="16" t="str">
        <f t="shared" si="65"/>
        <v/>
      </c>
    </row>
    <row r="4185" spans="1:1" x14ac:dyDescent="0.35">
      <c r="A4185" s="16" t="str">
        <f t="shared" si="65"/>
        <v/>
      </c>
    </row>
    <row r="4186" spans="1:1" x14ac:dyDescent="0.35">
      <c r="A4186" s="16" t="str">
        <f t="shared" si="65"/>
        <v/>
      </c>
    </row>
    <row r="4187" spans="1:1" x14ac:dyDescent="0.35">
      <c r="A4187" s="16" t="str">
        <f t="shared" si="65"/>
        <v/>
      </c>
    </row>
    <row r="4188" spans="1:1" x14ac:dyDescent="0.35">
      <c r="A4188" s="16" t="str">
        <f t="shared" si="65"/>
        <v/>
      </c>
    </row>
    <row r="4189" spans="1:1" x14ac:dyDescent="0.35">
      <c r="A4189" s="16" t="str">
        <f t="shared" si="65"/>
        <v/>
      </c>
    </row>
    <row r="4190" spans="1:1" x14ac:dyDescent="0.35">
      <c r="A4190" s="16" t="str">
        <f t="shared" si="65"/>
        <v/>
      </c>
    </row>
    <row r="4191" spans="1:1" x14ac:dyDescent="0.35">
      <c r="A4191" s="16" t="str">
        <f t="shared" si="65"/>
        <v/>
      </c>
    </row>
    <row r="4192" spans="1:1" x14ac:dyDescent="0.35">
      <c r="A4192" s="16" t="str">
        <f t="shared" si="65"/>
        <v/>
      </c>
    </row>
    <row r="4193" spans="1:1" x14ac:dyDescent="0.35">
      <c r="A4193" s="16" t="str">
        <f t="shared" si="65"/>
        <v/>
      </c>
    </row>
    <row r="4194" spans="1:1" x14ac:dyDescent="0.35">
      <c r="A4194" s="16" t="str">
        <f t="shared" si="65"/>
        <v/>
      </c>
    </row>
    <row r="4195" spans="1:1" x14ac:dyDescent="0.35">
      <c r="A4195" s="16" t="str">
        <f t="shared" si="65"/>
        <v/>
      </c>
    </row>
    <row r="4196" spans="1:1" x14ac:dyDescent="0.35">
      <c r="A4196" s="16" t="str">
        <f t="shared" si="65"/>
        <v/>
      </c>
    </row>
    <row r="4197" spans="1:1" x14ac:dyDescent="0.35">
      <c r="A4197" s="16" t="str">
        <f t="shared" si="65"/>
        <v/>
      </c>
    </row>
    <row r="4198" spans="1:1" x14ac:dyDescent="0.35">
      <c r="A4198" s="16" t="str">
        <f t="shared" si="65"/>
        <v/>
      </c>
    </row>
    <row r="4199" spans="1:1" x14ac:dyDescent="0.35">
      <c r="A4199" s="16" t="str">
        <f t="shared" si="65"/>
        <v/>
      </c>
    </row>
    <row r="4200" spans="1:1" x14ac:dyDescent="0.35">
      <c r="A4200" s="16" t="str">
        <f t="shared" si="65"/>
        <v/>
      </c>
    </row>
    <row r="4201" spans="1:1" x14ac:dyDescent="0.35">
      <c r="A4201" s="16" t="str">
        <f t="shared" si="65"/>
        <v/>
      </c>
    </row>
    <row r="4202" spans="1:1" x14ac:dyDescent="0.35">
      <c r="A4202" s="16" t="str">
        <f t="shared" si="65"/>
        <v/>
      </c>
    </row>
    <row r="4203" spans="1:1" x14ac:dyDescent="0.35">
      <c r="A4203" s="16" t="str">
        <f t="shared" si="65"/>
        <v/>
      </c>
    </row>
    <row r="4204" spans="1:1" x14ac:dyDescent="0.35">
      <c r="A4204" s="16" t="str">
        <f t="shared" si="65"/>
        <v/>
      </c>
    </row>
    <row r="4205" spans="1:1" x14ac:dyDescent="0.35">
      <c r="A4205" s="16" t="str">
        <f t="shared" si="65"/>
        <v/>
      </c>
    </row>
    <row r="4206" spans="1:1" x14ac:dyDescent="0.35">
      <c r="A4206" s="16" t="str">
        <f t="shared" si="65"/>
        <v/>
      </c>
    </row>
    <row r="4207" spans="1:1" x14ac:dyDescent="0.35">
      <c r="A4207" s="16" t="str">
        <f t="shared" si="65"/>
        <v/>
      </c>
    </row>
    <row r="4208" spans="1:1" x14ac:dyDescent="0.35">
      <c r="A4208" s="16" t="str">
        <f t="shared" si="65"/>
        <v/>
      </c>
    </row>
    <row r="4209" spans="1:1" x14ac:dyDescent="0.35">
      <c r="A4209" s="16" t="str">
        <f t="shared" si="65"/>
        <v/>
      </c>
    </row>
    <row r="4210" spans="1:1" x14ac:dyDescent="0.35">
      <c r="A4210" s="16" t="str">
        <f t="shared" si="65"/>
        <v/>
      </c>
    </row>
    <row r="4211" spans="1:1" x14ac:dyDescent="0.35">
      <c r="A4211" s="16" t="str">
        <f t="shared" si="65"/>
        <v/>
      </c>
    </row>
    <row r="4212" spans="1:1" x14ac:dyDescent="0.35">
      <c r="A4212" s="16" t="str">
        <f t="shared" si="65"/>
        <v/>
      </c>
    </row>
    <row r="4213" spans="1:1" x14ac:dyDescent="0.35">
      <c r="A4213" s="16" t="str">
        <f t="shared" si="65"/>
        <v/>
      </c>
    </row>
    <row r="4214" spans="1:1" x14ac:dyDescent="0.35">
      <c r="A4214" s="16" t="str">
        <f t="shared" si="65"/>
        <v/>
      </c>
    </row>
    <row r="4215" spans="1:1" x14ac:dyDescent="0.35">
      <c r="A4215" s="16" t="str">
        <f t="shared" si="65"/>
        <v/>
      </c>
    </row>
    <row r="4216" spans="1:1" x14ac:dyDescent="0.35">
      <c r="A4216" s="16" t="str">
        <f t="shared" si="65"/>
        <v/>
      </c>
    </row>
    <row r="4217" spans="1:1" x14ac:dyDescent="0.35">
      <c r="A4217" s="16" t="str">
        <f t="shared" si="65"/>
        <v/>
      </c>
    </row>
    <row r="4218" spans="1:1" x14ac:dyDescent="0.35">
      <c r="A4218" s="16" t="str">
        <f t="shared" si="65"/>
        <v/>
      </c>
    </row>
    <row r="4219" spans="1:1" x14ac:dyDescent="0.35">
      <c r="A4219" s="16" t="str">
        <f t="shared" si="65"/>
        <v/>
      </c>
    </row>
    <row r="4220" spans="1:1" x14ac:dyDescent="0.35">
      <c r="A4220" s="16" t="str">
        <f t="shared" si="65"/>
        <v/>
      </c>
    </row>
    <row r="4221" spans="1:1" x14ac:dyDescent="0.35">
      <c r="A4221" s="16" t="str">
        <f t="shared" si="65"/>
        <v/>
      </c>
    </row>
    <row r="4222" spans="1:1" x14ac:dyDescent="0.35">
      <c r="A4222" s="16" t="str">
        <f t="shared" si="65"/>
        <v/>
      </c>
    </row>
    <row r="4223" spans="1:1" x14ac:dyDescent="0.35">
      <c r="A4223" s="16" t="str">
        <f t="shared" si="65"/>
        <v/>
      </c>
    </row>
    <row r="4224" spans="1:1" x14ac:dyDescent="0.35">
      <c r="A4224" s="16" t="str">
        <f t="shared" si="65"/>
        <v/>
      </c>
    </row>
    <row r="4225" spans="1:1" x14ac:dyDescent="0.35">
      <c r="A4225" s="16" t="str">
        <f t="shared" si="65"/>
        <v/>
      </c>
    </row>
    <row r="4226" spans="1:1" x14ac:dyDescent="0.35">
      <c r="A4226" s="16" t="str">
        <f t="shared" si="65"/>
        <v/>
      </c>
    </row>
    <row r="4227" spans="1:1" x14ac:dyDescent="0.35">
      <c r="A4227" s="16" t="str">
        <f t="shared" si="65"/>
        <v/>
      </c>
    </row>
    <row r="4228" spans="1:1" x14ac:dyDescent="0.35">
      <c r="A4228" s="16" t="str">
        <f t="shared" si="65"/>
        <v/>
      </c>
    </row>
    <row r="4229" spans="1:1" x14ac:dyDescent="0.35">
      <c r="A4229" s="16" t="str">
        <f t="shared" si="65"/>
        <v/>
      </c>
    </row>
    <row r="4230" spans="1:1" x14ac:dyDescent="0.35">
      <c r="A4230" s="16" t="str">
        <f t="shared" si="65"/>
        <v/>
      </c>
    </row>
    <row r="4231" spans="1:1" x14ac:dyDescent="0.35">
      <c r="A4231" s="16" t="str">
        <f t="shared" si="65"/>
        <v/>
      </c>
    </row>
    <row r="4232" spans="1:1" x14ac:dyDescent="0.35">
      <c r="A4232" s="16" t="str">
        <f t="shared" si="65"/>
        <v/>
      </c>
    </row>
    <row r="4233" spans="1:1" x14ac:dyDescent="0.35">
      <c r="A4233" s="16" t="str">
        <f t="shared" si="65"/>
        <v/>
      </c>
    </row>
    <row r="4234" spans="1:1" x14ac:dyDescent="0.35">
      <c r="A4234" s="16" t="str">
        <f t="shared" si="65"/>
        <v/>
      </c>
    </row>
    <row r="4235" spans="1:1" x14ac:dyDescent="0.35">
      <c r="A4235" s="16" t="str">
        <f t="shared" si="65"/>
        <v/>
      </c>
    </row>
    <row r="4236" spans="1:1" x14ac:dyDescent="0.35">
      <c r="A4236" s="16" t="str">
        <f t="shared" ref="A4236:A4299" si="66">B4236&amp;C4236&amp;D4236</f>
        <v/>
      </c>
    </row>
    <row r="4237" spans="1:1" x14ac:dyDescent="0.35">
      <c r="A4237" s="16" t="str">
        <f t="shared" si="66"/>
        <v/>
      </c>
    </row>
    <row r="4238" spans="1:1" x14ac:dyDescent="0.35">
      <c r="A4238" s="16" t="str">
        <f t="shared" si="66"/>
        <v/>
      </c>
    </row>
    <row r="4239" spans="1:1" x14ac:dyDescent="0.35">
      <c r="A4239" s="16" t="str">
        <f t="shared" si="66"/>
        <v/>
      </c>
    </row>
    <row r="4240" spans="1:1" x14ac:dyDescent="0.35">
      <c r="A4240" s="16" t="str">
        <f t="shared" si="66"/>
        <v/>
      </c>
    </row>
    <row r="4241" spans="1:1" x14ac:dyDescent="0.35">
      <c r="A4241" s="16" t="str">
        <f t="shared" si="66"/>
        <v/>
      </c>
    </row>
    <row r="4242" spans="1:1" x14ac:dyDescent="0.35">
      <c r="A4242" s="16" t="str">
        <f t="shared" si="66"/>
        <v/>
      </c>
    </row>
    <row r="4243" spans="1:1" x14ac:dyDescent="0.35">
      <c r="A4243" s="16" t="str">
        <f t="shared" si="66"/>
        <v/>
      </c>
    </row>
    <row r="4244" spans="1:1" x14ac:dyDescent="0.35">
      <c r="A4244" s="16" t="str">
        <f t="shared" si="66"/>
        <v/>
      </c>
    </row>
    <row r="4245" spans="1:1" x14ac:dyDescent="0.35">
      <c r="A4245" s="16" t="str">
        <f t="shared" si="66"/>
        <v/>
      </c>
    </row>
    <row r="4246" spans="1:1" x14ac:dyDescent="0.35">
      <c r="A4246" s="16" t="str">
        <f t="shared" si="66"/>
        <v/>
      </c>
    </row>
    <row r="4247" spans="1:1" x14ac:dyDescent="0.35">
      <c r="A4247" s="16" t="str">
        <f t="shared" si="66"/>
        <v/>
      </c>
    </row>
    <row r="4248" spans="1:1" x14ac:dyDescent="0.35">
      <c r="A4248" s="16" t="str">
        <f t="shared" si="66"/>
        <v/>
      </c>
    </row>
    <row r="4249" spans="1:1" x14ac:dyDescent="0.35">
      <c r="A4249" s="16" t="str">
        <f t="shared" si="66"/>
        <v/>
      </c>
    </row>
    <row r="4250" spans="1:1" x14ac:dyDescent="0.35">
      <c r="A4250" s="16" t="str">
        <f t="shared" si="66"/>
        <v/>
      </c>
    </row>
    <row r="4251" spans="1:1" x14ac:dyDescent="0.35">
      <c r="A4251" s="16" t="str">
        <f t="shared" si="66"/>
        <v/>
      </c>
    </row>
    <row r="4252" spans="1:1" x14ac:dyDescent="0.35">
      <c r="A4252" s="16" t="str">
        <f t="shared" si="66"/>
        <v/>
      </c>
    </row>
    <row r="4253" spans="1:1" x14ac:dyDescent="0.35">
      <c r="A4253" s="16" t="str">
        <f t="shared" si="66"/>
        <v/>
      </c>
    </row>
    <row r="4254" spans="1:1" x14ac:dyDescent="0.35">
      <c r="A4254" s="16" t="str">
        <f t="shared" si="66"/>
        <v/>
      </c>
    </row>
    <row r="4255" spans="1:1" x14ac:dyDescent="0.35">
      <c r="A4255" s="16" t="str">
        <f t="shared" si="66"/>
        <v/>
      </c>
    </row>
    <row r="4256" spans="1:1" x14ac:dyDescent="0.35">
      <c r="A4256" s="16" t="str">
        <f t="shared" si="66"/>
        <v/>
      </c>
    </row>
    <row r="4257" spans="1:1" x14ac:dyDescent="0.35">
      <c r="A4257" s="16" t="str">
        <f t="shared" si="66"/>
        <v/>
      </c>
    </row>
    <row r="4258" spans="1:1" x14ac:dyDescent="0.35">
      <c r="A4258" s="16" t="str">
        <f t="shared" si="66"/>
        <v/>
      </c>
    </row>
    <row r="4259" spans="1:1" x14ac:dyDescent="0.35">
      <c r="A4259" s="16" t="str">
        <f t="shared" si="66"/>
        <v/>
      </c>
    </row>
    <row r="4260" spans="1:1" x14ac:dyDescent="0.35">
      <c r="A4260" s="16" t="str">
        <f t="shared" si="66"/>
        <v/>
      </c>
    </row>
    <row r="4261" spans="1:1" x14ac:dyDescent="0.35">
      <c r="A4261" s="16" t="str">
        <f t="shared" si="66"/>
        <v/>
      </c>
    </row>
    <row r="4262" spans="1:1" x14ac:dyDescent="0.35">
      <c r="A4262" s="16" t="str">
        <f t="shared" si="66"/>
        <v/>
      </c>
    </row>
    <row r="4263" spans="1:1" x14ac:dyDescent="0.35">
      <c r="A4263" s="16" t="str">
        <f t="shared" si="66"/>
        <v/>
      </c>
    </row>
    <row r="4264" spans="1:1" x14ac:dyDescent="0.35">
      <c r="A4264" s="16" t="str">
        <f t="shared" si="66"/>
        <v/>
      </c>
    </row>
    <row r="4265" spans="1:1" x14ac:dyDescent="0.35">
      <c r="A4265" s="16" t="str">
        <f t="shared" si="66"/>
        <v/>
      </c>
    </row>
    <row r="4266" spans="1:1" x14ac:dyDescent="0.35">
      <c r="A4266" s="16" t="str">
        <f t="shared" si="66"/>
        <v/>
      </c>
    </row>
    <row r="4267" spans="1:1" x14ac:dyDescent="0.35">
      <c r="A4267" s="16" t="str">
        <f t="shared" si="66"/>
        <v/>
      </c>
    </row>
    <row r="4268" spans="1:1" x14ac:dyDescent="0.35">
      <c r="A4268" s="16" t="str">
        <f t="shared" si="66"/>
        <v/>
      </c>
    </row>
    <row r="4269" spans="1:1" x14ac:dyDescent="0.35">
      <c r="A4269" s="16" t="str">
        <f t="shared" si="66"/>
        <v/>
      </c>
    </row>
    <row r="4270" spans="1:1" x14ac:dyDescent="0.35">
      <c r="A4270" s="16" t="str">
        <f t="shared" si="66"/>
        <v/>
      </c>
    </row>
    <row r="4271" spans="1:1" x14ac:dyDescent="0.35">
      <c r="A4271" s="16" t="str">
        <f t="shared" si="66"/>
        <v/>
      </c>
    </row>
    <row r="4272" spans="1:1" x14ac:dyDescent="0.35">
      <c r="A4272" s="16" t="str">
        <f t="shared" si="66"/>
        <v/>
      </c>
    </row>
    <row r="4273" spans="1:1" x14ac:dyDescent="0.35">
      <c r="A4273" s="16" t="str">
        <f t="shared" si="66"/>
        <v/>
      </c>
    </row>
    <row r="4274" spans="1:1" x14ac:dyDescent="0.35">
      <c r="A4274" s="16" t="str">
        <f t="shared" si="66"/>
        <v/>
      </c>
    </row>
    <row r="4275" spans="1:1" x14ac:dyDescent="0.35">
      <c r="A4275" s="16" t="str">
        <f t="shared" si="66"/>
        <v/>
      </c>
    </row>
    <row r="4276" spans="1:1" x14ac:dyDescent="0.35">
      <c r="A4276" s="16" t="str">
        <f t="shared" si="66"/>
        <v/>
      </c>
    </row>
    <row r="4277" spans="1:1" x14ac:dyDescent="0.35">
      <c r="A4277" s="16" t="str">
        <f t="shared" si="66"/>
        <v/>
      </c>
    </row>
    <row r="4278" spans="1:1" x14ac:dyDescent="0.35">
      <c r="A4278" s="16" t="str">
        <f t="shared" si="66"/>
        <v/>
      </c>
    </row>
    <row r="4279" spans="1:1" x14ac:dyDescent="0.35">
      <c r="A4279" s="16" t="str">
        <f t="shared" si="66"/>
        <v/>
      </c>
    </row>
    <row r="4280" spans="1:1" x14ac:dyDescent="0.35">
      <c r="A4280" s="16" t="str">
        <f t="shared" si="66"/>
        <v/>
      </c>
    </row>
    <row r="4281" spans="1:1" x14ac:dyDescent="0.35">
      <c r="A4281" s="16" t="str">
        <f t="shared" si="66"/>
        <v/>
      </c>
    </row>
    <row r="4282" spans="1:1" x14ac:dyDescent="0.35">
      <c r="A4282" s="16" t="str">
        <f t="shared" si="66"/>
        <v/>
      </c>
    </row>
    <row r="4283" spans="1:1" x14ac:dyDescent="0.35">
      <c r="A4283" s="16" t="str">
        <f t="shared" si="66"/>
        <v/>
      </c>
    </row>
    <row r="4284" spans="1:1" x14ac:dyDescent="0.35">
      <c r="A4284" s="16" t="str">
        <f t="shared" si="66"/>
        <v/>
      </c>
    </row>
    <row r="4285" spans="1:1" x14ac:dyDescent="0.35">
      <c r="A4285" s="16" t="str">
        <f t="shared" si="66"/>
        <v/>
      </c>
    </row>
    <row r="4286" spans="1:1" x14ac:dyDescent="0.35">
      <c r="A4286" s="16" t="str">
        <f t="shared" si="66"/>
        <v/>
      </c>
    </row>
    <row r="4287" spans="1:1" x14ac:dyDescent="0.35">
      <c r="A4287" s="16" t="str">
        <f t="shared" si="66"/>
        <v/>
      </c>
    </row>
    <row r="4288" spans="1:1" x14ac:dyDescent="0.35">
      <c r="A4288" s="16" t="str">
        <f t="shared" si="66"/>
        <v/>
      </c>
    </row>
    <row r="4289" spans="1:1" x14ac:dyDescent="0.35">
      <c r="A4289" s="16" t="str">
        <f t="shared" si="66"/>
        <v/>
      </c>
    </row>
    <row r="4290" spans="1:1" x14ac:dyDescent="0.35">
      <c r="A4290" s="16" t="str">
        <f t="shared" si="66"/>
        <v/>
      </c>
    </row>
    <row r="4291" spans="1:1" x14ac:dyDescent="0.35">
      <c r="A4291" s="16" t="str">
        <f t="shared" si="66"/>
        <v/>
      </c>
    </row>
    <row r="4292" spans="1:1" x14ac:dyDescent="0.35">
      <c r="A4292" s="16" t="str">
        <f t="shared" si="66"/>
        <v/>
      </c>
    </row>
    <row r="4293" spans="1:1" x14ac:dyDescent="0.35">
      <c r="A4293" s="16" t="str">
        <f t="shared" si="66"/>
        <v/>
      </c>
    </row>
    <row r="4294" spans="1:1" x14ac:dyDescent="0.35">
      <c r="A4294" s="16" t="str">
        <f t="shared" si="66"/>
        <v/>
      </c>
    </row>
    <row r="4295" spans="1:1" x14ac:dyDescent="0.35">
      <c r="A4295" s="16" t="str">
        <f t="shared" si="66"/>
        <v/>
      </c>
    </row>
    <row r="4296" spans="1:1" x14ac:dyDescent="0.35">
      <c r="A4296" s="16" t="str">
        <f t="shared" si="66"/>
        <v/>
      </c>
    </row>
    <row r="4297" spans="1:1" x14ac:dyDescent="0.35">
      <c r="A4297" s="16" t="str">
        <f t="shared" si="66"/>
        <v/>
      </c>
    </row>
    <row r="4298" spans="1:1" x14ac:dyDescent="0.35">
      <c r="A4298" s="16" t="str">
        <f t="shared" si="66"/>
        <v/>
      </c>
    </row>
    <row r="4299" spans="1:1" x14ac:dyDescent="0.35">
      <c r="A4299" s="16" t="str">
        <f t="shared" si="66"/>
        <v/>
      </c>
    </row>
    <row r="4300" spans="1:1" x14ac:dyDescent="0.35">
      <c r="A4300" s="16" t="str">
        <f t="shared" ref="A4300:A4363" si="67">B4300&amp;C4300&amp;D4300</f>
        <v/>
      </c>
    </row>
    <row r="4301" spans="1:1" x14ac:dyDescent="0.35">
      <c r="A4301" s="16" t="str">
        <f t="shared" si="67"/>
        <v/>
      </c>
    </row>
    <row r="4302" spans="1:1" x14ac:dyDescent="0.35">
      <c r="A4302" s="16" t="str">
        <f t="shared" si="67"/>
        <v/>
      </c>
    </row>
    <row r="4303" spans="1:1" x14ac:dyDescent="0.35">
      <c r="A4303" s="16" t="str">
        <f t="shared" si="67"/>
        <v/>
      </c>
    </row>
    <row r="4304" spans="1:1" x14ac:dyDescent="0.35">
      <c r="A4304" s="16" t="str">
        <f t="shared" si="67"/>
        <v/>
      </c>
    </row>
    <row r="4305" spans="1:1" x14ac:dyDescent="0.35">
      <c r="A4305" s="16" t="str">
        <f t="shared" si="67"/>
        <v/>
      </c>
    </row>
    <row r="4306" spans="1:1" x14ac:dyDescent="0.35">
      <c r="A4306" s="16" t="str">
        <f t="shared" si="67"/>
        <v/>
      </c>
    </row>
    <row r="4307" spans="1:1" x14ac:dyDescent="0.35">
      <c r="A4307" s="16" t="str">
        <f t="shared" si="67"/>
        <v/>
      </c>
    </row>
    <row r="4308" spans="1:1" x14ac:dyDescent="0.35">
      <c r="A4308" s="16" t="str">
        <f t="shared" si="67"/>
        <v/>
      </c>
    </row>
    <row r="4309" spans="1:1" x14ac:dyDescent="0.35">
      <c r="A4309" s="16" t="str">
        <f t="shared" si="67"/>
        <v/>
      </c>
    </row>
    <row r="4310" spans="1:1" x14ac:dyDescent="0.35">
      <c r="A4310" s="16" t="str">
        <f t="shared" si="67"/>
        <v/>
      </c>
    </row>
    <row r="4311" spans="1:1" x14ac:dyDescent="0.35">
      <c r="A4311" s="16" t="str">
        <f t="shared" si="67"/>
        <v/>
      </c>
    </row>
    <row r="4312" spans="1:1" x14ac:dyDescent="0.35">
      <c r="A4312" s="16" t="str">
        <f t="shared" si="67"/>
        <v/>
      </c>
    </row>
    <row r="4313" spans="1:1" x14ac:dyDescent="0.35">
      <c r="A4313" s="16" t="str">
        <f t="shared" si="67"/>
        <v/>
      </c>
    </row>
    <row r="4314" spans="1:1" x14ac:dyDescent="0.35">
      <c r="A4314" s="16" t="str">
        <f t="shared" si="67"/>
        <v/>
      </c>
    </row>
    <row r="4315" spans="1:1" x14ac:dyDescent="0.35">
      <c r="A4315" s="16" t="str">
        <f t="shared" si="67"/>
        <v/>
      </c>
    </row>
    <row r="4316" spans="1:1" x14ac:dyDescent="0.35">
      <c r="A4316" s="16" t="str">
        <f t="shared" si="67"/>
        <v/>
      </c>
    </row>
    <row r="4317" spans="1:1" x14ac:dyDescent="0.35">
      <c r="A4317" s="16" t="str">
        <f t="shared" si="67"/>
        <v/>
      </c>
    </row>
    <row r="4318" spans="1:1" x14ac:dyDescent="0.35">
      <c r="A4318" s="16" t="str">
        <f t="shared" si="67"/>
        <v/>
      </c>
    </row>
    <row r="4319" spans="1:1" x14ac:dyDescent="0.35">
      <c r="A4319" s="16" t="str">
        <f t="shared" si="67"/>
        <v/>
      </c>
    </row>
    <row r="4320" spans="1:1" x14ac:dyDescent="0.35">
      <c r="A4320" s="16" t="str">
        <f t="shared" si="67"/>
        <v/>
      </c>
    </row>
    <row r="4321" spans="1:1" x14ac:dyDescent="0.35">
      <c r="A4321" s="16" t="str">
        <f t="shared" si="67"/>
        <v/>
      </c>
    </row>
    <row r="4322" spans="1:1" x14ac:dyDescent="0.35">
      <c r="A4322" s="16" t="str">
        <f t="shared" si="67"/>
        <v/>
      </c>
    </row>
    <row r="4323" spans="1:1" x14ac:dyDescent="0.35">
      <c r="A4323" s="16" t="str">
        <f t="shared" si="67"/>
        <v/>
      </c>
    </row>
    <row r="4324" spans="1:1" x14ac:dyDescent="0.35">
      <c r="A4324" s="16" t="str">
        <f t="shared" si="67"/>
        <v/>
      </c>
    </row>
    <row r="4325" spans="1:1" x14ac:dyDescent="0.35">
      <c r="A4325" s="16" t="str">
        <f t="shared" si="67"/>
        <v/>
      </c>
    </row>
    <row r="4326" spans="1:1" x14ac:dyDescent="0.35">
      <c r="A4326" s="16" t="str">
        <f t="shared" si="67"/>
        <v/>
      </c>
    </row>
    <row r="4327" spans="1:1" x14ac:dyDescent="0.35">
      <c r="A4327" s="16" t="str">
        <f t="shared" si="67"/>
        <v/>
      </c>
    </row>
    <row r="4328" spans="1:1" x14ac:dyDescent="0.35">
      <c r="A4328" s="16" t="str">
        <f t="shared" si="67"/>
        <v/>
      </c>
    </row>
    <row r="4329" spans="1:1" x14ac:dyDescent="0.35">
      <c r="A4329" s="16" t="str">
        <f t="shared" si="67"/>
        <v/>
      </c>
    </row>
    <row r="4330" spans="1:1" x14ac:dyDescent="0.35">
      <c r="A4330" s="16" t="str">
        <f t="shared" si="67"/>
        <v/>
      </c>
    </row>
    <row r="4331" spans="1:1" x14ac:dyDescent="0.35">
      <c r="A4331" s="16" t="str">
        <f t="shared" si="67"/>
        <v/>
      </c>
    </row>
    <row r="4332" spans="1:1" x14ac:dyDescent="0.35">
      <c r="A4332" s="16" t="str">
        <f t="shared" si="67"/>
        <v/>
      </c>
    </row>
    <row r="4333" spans="1:1" x14ac:dyDescent="0.35">
      <c r="A4333" s="16" t="str">
        <f t="shared" si="67"/>
        <v/>
      </c>
    </row>
    <row r="4334" spans="1:1" x14ac:dyDescent="0.35">
      <c r="A4334" s="16" t="str">
        <f t="shared" si="67"/>
        <v/>
      </c>
    </row>
    <row r="4335" spans="1:1" x14ac:dyDescent="0.35">
      <c r="A4335" s="16" t="str">
        <f t="shared" si="67"/>
        <v/>
      </c>
    </row>
    <row r="4336" spans="1:1" x14ac:dyDescent="0.35">
      <c r="A4336" s="16" t="str">
        <f t="shared" si="67"/>
        <v/>
      </c>
    </row>
    <row r="4337" spans="1:1" x14ac:dyDescent="0.35">
      <c r="A4337" s="16" t="str">
        <f t="shared" si="67"/>
        <v/>
      </c>
    </row>
    <row r="4338" spans="1:1" x14ac:dyDescent="0.35">
      <c r="A4338" s="16" t="str">
        <f t="shared" si="67"/>
        <v/>
      </c>
    </row>
    <row r="4339" spans="1:1" x14ac:dyDescent="0.35">
      <c r="A4339" s="16" t="str">
        <f t="shared" si="67"/>
        <v/>
      </c>
    </row>
    <row r="4340" spans="1:1" x14ac:dyDescent="0.35">
      <c r="A4340" s="16" t="str">
        <f t="shared" si="67"/>
        <v/>
      </c>
    </row>
    <row r="4341" spans="1:1" x14ac:dyDescent="0.35">
      <c r="A4341" s="16" t="str">
        <f t="shared" si="67"/>
        <v/>
      </c>
    </row>
    <row r="4342" spans="1:1" x14ac:dyDescent="0.35">
      <c r="A4342" s="16" t="str">
        <f t="shared" si="67"/>
        <v/>
      </c>
    </row>
    <row r="4343" spans="1:1" x14ac:dyDescent="0.35">
      <c r="A4343" s="16" t="str">
        <f t="shared" si="67"/>
        <v/>
      </c>
    </row>
    <row r="4344" spans="1:1" x14ac:dyDescent="0.35">
      <c r="A4344" s="16" t="str">
        <f t="shared" si="67"/>
        <v/>
      </c>
    </row>
    <row r="4345" spans="1:1" x14ac:dyDescent="0.35">
      <c r="A4345" s="16" t="str">
        <f t="shared" si="67"/>
        <v/>
      </c>
    </row>
    <row r="4346" spans="1:1" x14ac:dyDescent="0.35">
      <c r="A4346" s="16" t="str">
        <f t="shared" si="67"/>
        <v/>
      </c>
    </row>
    <row r="4347" spans="1:1" x14ac:dyDescent="0.35">
      <c r="A4347" s="16" t="str">
        <f t="shared" si="67"/>
        <v/>
      </c>
    </row>
    <row r="4348" spans="1:1" x14ac:dyDescent="0.35">
      <c r="A4348" s="16" t="str">
        <f t="shared" si="67"/>
        <v/>
      </c>
    </row>
    <row r="4349" spans="1:1" x14ac:dyDescent="0.35">
      <c r="A4349" s="16" t="str">
        <f t="shared" si="67"/>
        <v/>
      </c>
    </row>
    <row r="4350" spans="1:1" x14ac:dyDescent="0.35">
      <c r="A4350" s="16" t="str">
        <f t="shared" si="67"/>
        <v/>
      </c>
    </row>
    <row r="4351" spans="1:1" x14ac:dyDescent="0.35">
      <c r="A4351" s="16" t="str">
        <f t="shared" si="67"/>
        <v/>
      </c>
    </row>
    <row r="4352" spans="1:1" x14ac:dyDescent="0.35">
      <c r="A4352" s="16" t="str">
        <f t="shared" si="67"/>
        <v/>
      </c>
    </row>
    <row r="4353" spans="1:1" x14ac:dyDescent="0.35">
      <c r="A4353" s="16" t="str">
        <f t="shared" si="67"/>
        <v/>
      </c>
    </row>
    <row r="4354" spans="1:1" x14ac:dyDescent="0.35">
      <c r="A4354" s="16" t="str">
        <f t="shared" si="67"/>
        <v/>
      </c>
    </row>
    <row r="4355" spans="1:1" x14ac:dyDescent="0.35">
      <c r="A4355" s="16" t="str">
        <f t="shared" si="67"/>
        <v/>
      </c>
    </row>
    <row r="4356" spans="1:1" x14ac:dyDescent="0.35">
      <c r="A4356" s="16" t="str">
        <f t="shared" si="67"/>
        <v/>
      </c>
    </row>
    <row r="4357" spans="1:1" x14ac:dyDescent="0.35">
      <c r="A4357" s="16" t="str">
        <f t="shared" si="67"/>
        <v/>
      </c>
    </row>
    <row r="4358" spans="1:1" x14ac:dyDescent="0.35">
      <c r="A4358" s="16" t="str">
        <f t="shared" si="67"/>
        <v/>
      </c>
    </row>
    <row r="4359" spans="1:1" x14ac:dyDescent="0.35">
      <c r="A4359" s="16" t="str">
        <f t="shared" si="67"/>
        <v/>
      </c>
    </row>
    <row r="4360" spans="1:1" x14ac:dyDescent="0.35">
      <c r="A4360" s="16" t="str">
        <f t="shared" si="67"/>
        <v/>
      </c>
    </row>
    <row r="4361" spans="1:1" x14ac:dyDescent="0.35">
      <c r="A4361" s="16" t="str">
        <f t="shared" si="67"/>
        <v/>
      </c>
    </row>
    <row r="4362" spans="1:1" x14ac:dyDescent="0.35">
      <c r="A4362" s="16" t="str">
        <f t="shared" si="67"/>
        <v/>
      </c>
    </row>
    <row r="4363" spans="1:1" x14ac:dyDescent="0.35">
      <c r="A4363" s="16" t="str">
        <f t="shared" si="67"/>
        <v/>
      </c>
    </row>
    <row r="4364" spans="1:1" x14ac:dyDescent="0.35">
      <c r="A4364" s="16" t="str">
        <f t="shared" ref="A4364:A4427" si="68">B4364&amp;C4364&amp;D4364</f>
        <v/>
      </c>
    </row>
    <row r="4365" spans="1:1" x14ac:dyDescent="0.35">
      <c r="A4365" s="16" t="str">
        <f t="shared" si="68"/>
        <v/>
      </c>
    </row>
    <row r="4366" spans="1:1" x14ac:dyDescent="0.35">
      <c r="A4366" s="16" t="str">
        <f t="shared" si="68"/>
        <v/>
      </c>
    </row>
    <row r="4367" spans="1:1" x14ac:dyDescent="0.35">
      <c r="A4367" s="16" t="str">
        <f t="shared" si="68"/>
        <v/>
      </c>
    </row>
    <row r="4368" spans="1:1" x14ac:dyDescent="0.35">
      <c r="A4368" s="16" t="str">
        <f t="shared" si="68"/>
        <v/>
      </c>
    </row>
    <row r="4369" spans="1:1" x14ac:dyDescent="0.35">
      <c r="A4369" s="16" t="str">
        <f t="shared" si="68"/>
        <v/>
      </c>
    </row>
    <row r="4370" spans="1:1" x14ac:dyDescent="0.35">
      <c r="A4370" s="16" t="str">
        <f t="shared" si="68"/>
        <v/>
      </c>
    </row>
    <row r="4371" spans="1:1" x14ac:dyDescent="0.35">
      <c r="A4371" s="16" t="str">
        <f t="shared" si="68"/>
        <v/>
      </c>
    </row>
    <row r="4372" spans="1:1" x14ac:dyDescent="0.35">
      <c r="A4372" s="16" t="str">
        <f t="shared" si="68"/>
        <v/>
      </c>
    </row>
    <row r="4373" spans="1:1" x14ac:dyDescent="0.35">
      <c r="A4373" s="16" t="str">
        <f t="shared" si="68"/>
        <v/>
      </c>
    </row>
    <row r="4374" spans="1:1" x14ac:dyDescent="0.35">
      <c r="A4374" s="16" t="str">
        <f t="shared" si="68"/>
        <v/>
      </c>
    </row>
    <row r="4375" spans="1:1" x14ac:dyDescent="0.35">
      <c r="A4375" s="16" t="str">
        <f t="shared" si="68"/>
        <v/>
      </c>
    </row>
    <row r="4376" spans="1:1" x14ac:dyDescent="0.35">
      <c r="A4376" s="16" t="str">
        <f t="shared" si="68"/>
        <v/>
      </c>
    </row>
    <row r="4377" spans="1:1" x14ac:dyDescent="0.35">
      <c r="A4377" s="16" t="str">
        <f t="shared" si="68"/>
        <v/>
      </c>
    </row>
    <row r="4378" spans="1:1" x14ac:dyDescent="0.35">
      <c r="A4378" s="16" t="str">
        <f t="shared" si="68"/>
        <v/>
      </c>
    </row>
    <row r="4379" spans="1:1" x14ac:dyDescent="0.35">
      <c r="A4379" s="16" t="str">
        <f t="shared" si="68"/>
        <v/>
      </c>
    </row>
    <row r="4380" spans="1:1" x14ac:dyDescent="0.35">
      <c r="A4380" s="16" t="str">
        <f t="shared" si="68"/>
        <v/>
      </c>
    </row>
    <row r="4381" spans="1:1" x14ac:dyDescent="0.35">
      <c r="A4381" s="16" t="str">
        <f t="shared" si="68"/>
        <v/>
      </c>
    </row>
    <row r="4382" spans="1:1" x14ac:dyDescent="0.35">
      <c r="A4382" s="16" t="str">
        <f t="shared" si="68"/>
        <v/>
      </c>
    </row>
    <row r="4383" spans="1:1" x14ac:dyDescent="0.35">
      <c r="A4383" s="16" t="str">
        <f t="shared" si="68"/>
        <v/>
      </c>
    </row>
    <row r="4384" spans="1:1" x14ac:dyDescent="0.35">
      <c r="A4384" s="16" t="str">
        <f t="shared" si="68"/>
        <v/>
      </c>
    </row>
    <row r="4385" spans="1:1" x14ac:dyDescent="0.35">
      <c r="A4385" s="16" t="str">
        <f t="shared" si="68"/>
        <v/>
      </c>
    </row>
    <row r="4386" spans="1:1" x14ac:dyDescent="0.35">
      <c r="A4386" s="16" t="str">
        <f t="shared" si="68"/>
        <v/>
      </c>
    </row>
    <row r="4387" spans="1:1" x14ac:dyDescent="0.35">
      <c r="A4387" s="16" t="str">
        <f t="shared" si="68"/>
        <v/>
      </c>
    </row>
    <row r="4388" spans="1:1" x14ac:dyDescent="0.35">
      <c r="A4388" s="16" t="str">
        <f t="shared" si="68"/>
        <v/>
      </c>
    </row>
    <row r="4389" spans="1:1" x14ac:dyDescent="0.35">
      <c r="A4389" s="16" t="str">
        <f t="shared" si="68"/>
        <v/>
      </c>
    </row>
    <row r="4390" spans="1:1" x14ac:dyDescent="0.35">
      <c r="A4390" s="16" t="str">
        <f t="shared" si="68"/>
        <v/>
      </c>
    </row>
    <row r="4391" spans="1:1" x14ac:dyDescent="0.35">
      <c r="A4391" s="16" t="str">
        <f t="shared" si="68"/>
        <v/>
      </c>
    </row>
    <row r="4392" spans="1:1" x14ac:dyDescent="0.35">
      <c r="A4392" s="16" t="str">
        <f t="shared" si="68"/>
        <v/>
      </c>
    </row>
    <row r="4393" spans="1:1" x14ac:dyDescent="0.35">
      <c r="A4393" s="16" t="str">
        <f t="shared" si="68"/>
        <v/>
      </c>
    </row>
    <row r="4394" spans="1:1" x14ac:dyDescent="0.35">
      <c r="A4394" s="16" t="str">
        <f t="shared" si="68"/>
        <v/>
      </c>
    </row>
    <row r="4395" spans="1:1" x14ac:dyDescent="0.35">
      <c r="A4395" s="16" t="str">
        <f t="shared" si="68"/>
        <v/>
      </c>
    </row>
    <row r="4396" spans="1:1" x14ac:dyDescent="0.35">
      <c r="A4396" s="16" t="str">
        <f t="shared" si="68"/>
        <v/>
      </c>
    </row>
    <row r="4397" spans="1:1" x14ac:dyDescent="0.35">
      <c r="A4397" s="16" t="str">
        <f t="shared" si="68"/>
        <v/>
      </c>
    </row>
    <row r="4398" spans="1:1" x14ac:dyDescent="0.35">
      <c r="A4398" s="16" t="str">
        <f t="shared" si="68"/>
        <v/>
      </c>
    </row>
    <row r="4399" spans="1:1" x14ac:dyDescent="0.35">
      <c r="A4399" s="16" t="str">
        <f t="shared" si="68"/>
        <v/>
      </c>
    </row>
    <row r="4400" spans="1:1" x14ac:dyDescent="0.35">
      <c r="A4400" s="16" t="str">
        <f t="shared" si="68"/>
        <v/>
      </c>
    </row>
    <row r="4401" spans="1:1" x14ac:dyDescent="0.35">
      <c r="A4401" s="16" t="str">
        <f t="shared" si="68"/>
        <v/>
      </c>
    </row>
    <row r="4402" spans="1:1" x14ac:dyDescent="0.35">
      <c r="A4402" s="16" t="str">
        <f t="shared" si="68"/>
        <v/>
      </c>
    </row>
    <row r="4403" spans="1:1" x14ac:dyDescent="0.35">
      <c r="A4403" s="16" t="str">
        <f t="shared" si="68"/>
        <v/>
      </c>
    </row>
    <row r="4404" spans="1:1" x14ac:dyDescent="0.35">
      <c r="A4404" s="16" t="str">
        <f t="shared" si="68"/>
        <v/>
      </c>
    </row>
    <row r="4405" spans="1:1" x14ac:dyDescent="0.35">
      <c r="A4405" s="16" t="str">
        <f t="shared" si="68"/>
        <v/>
      </c>
    </row>
    <row r="4406" spans="1:1" x14ac:dyDescent="0.35">
      <c r="A4406" s="16" t="str">
        <f t="shared" si="68"/>
        <v/>
      </c>
    </row>
    <row r="4407" spans="1:1" x14ac:dyDescent="0.35">
      <c r="A4407" s="16" t="str">
        <f t="shared" si="68"/>
        <v/>
      </c>
    </row>
    <row r="4408" spans="1:1" x14ac:dyDescent="0.35">
      <c r="A4408" s="16" t="str">
        <f t="shared" si="68"/>
        <v/>
      </c>
    </row>
    <row r="4409" spans="1:1" x14ac:dyDescent="0.35">
      <c r="A4409" s="16" t="str">
        <f t="shared" si="68"/>
        <v/>
      </c>
    </row>
    <row r="4410" spans="1:1" x14ac:dyDescent="0.35">
      <c r="A4410" s="16" t="str">
        <f t="shared" si="68"/>
        <v/>
      </c>
    </row>
    <row r="4411" spans="1:1" x14ac:dyDescent="0.35">
      <c r="A4411" s="16" t="str">
        <f t="shared" si="68"/>
        <v/>
      </c>
    </row>
    <row r="4412" spans="1:1" x14ac:dyDescent="0.35">
      <c r="A4412" s="16" t="str">
        <f t="shared" si="68"/>
        <v/>
      </c>
    </row>
    <row r="4413" spans="1:1" x14ac:dyDescent="0.35">
      <c r="A4413" s="16" t="str">
        <f t="shared" si="68"/>
        <v/>
      </c>
    </row>
    <row r="4414" spans="1:1" x14ac:dyDescent="0.35">
      <c r="A4414" s="16" t="str">
        <f t="shared" si="68"/>
        <v/>
      </c>
    </row>
    <row r="4415" spans="1:1" x14ac:dyDescent="0.35">
      <c r="A4415" s="16" t="str">
        <f t="shared" si="68"/>
        <v/>
      </c>
    </row>
    <row r="4416" spans="1:1" x14ac:dyDescent="0.35">
      <c r="A4416" s="16" t="str">
        <f t="shared" si="68"/>
        <v/>
      </c>
    </row>
    <row r="4417" spans="1:1" x14ac:dyDescent="0.35">
      <c r="A4417" s="16" t="str">
        <f t="shared" si="68"/>
        <v/>
      </c>
    </row>
    <row r="4418" spans="1:1" x14ac:dyDescent="0.35">
      <c r="A4418" s="16" t="str">
        <f t="shared" si="68"/>
        <v/>
      </c>
    </row>
    <row r="4419" spans="1:1" x14ac:dyDescent="0.35">
      <c r="A4419" s="16" t="str">
        <f t="shared" si="68"/>
        <v/>
      </c>
    </row>
    <row r="4420" spans="1:1" x14ac:dyDescent="0.35">
      <c r="A4420" s="16" t="str">
        <f t="shared" si="68"/>
        <v/>
      </c>
    </row>
    <row r="4421" spans="1:1" x14ac:dyDescent="0.35">
      <c r="A4421" s="16" t="str">
        <f t="shared" si="68"/>
        <v/>
      </c>
    </row>
    <row r="4422" spans="1:1" x14ac:dyDescent="0.35">
      <c r="A4422" s="16" t="str">
        <f t="shared" si="68"/>
        <v/>
      </c>
    </row>
    <row r="4423" spans="1:1" x14ac:dyDescent="0.35">
      <c r="A4423" s="16" t="str">
        <f t="shared" si="68"/>
        <v/>
      </c>
    </row>
    <row r="4424" spans="1:1" x14ac:dyDescent="0.35">
      <c r="A4424" s="16" t="str">
        <f t="shared" si="68"/>
        <v/>
      </c>
    </row>
    <row r="4425" spans="1:1" x14ac:dyDescent="0.35">
      <c r="A4425" s="16" t="str">
        <f t="shared" si="68"/>
        <v/>
      </c>
    </row>
    <row r="4426" spans="1:1" x14ac:dyDescent="0.35">
      <c r="A4426" s="16" t="str">
        <f t="shared" si="68"/>
        <v/>
      </c>
    </row>
    <row r="4427" spans="1:1" x14ac:dyDescent="0.35">
      <c r="A4427" s="16" t="str">
        <f t="shared" si="68"/>
        <v/>
      </c>
    </row>
    <row r="4428" spans="1:1" x14ac:dyDescent="0.35">
      <c r="A4428" s="16" t="str">
        <f t="shared" ref="A4428:A4491" si="69">B4428&amp;C4428&amp;D4428</f>
        <v/>
      </c>
    </row>
    <row r="4429" spans="1:1" x14ac:dyDescent="0.35">
      <c r="A4429" s="16" t="str">
        <f t="shared" si="69"/>
        <v/>
      </c>
    </row>
    <row r="4430" spans="1:1" x14ac:dyDescent="0.35">
      <c r="A4430" s="16" t="str">
        <f t="shared" si="69"/>
        <v/>
      </c>
    </row>
    <row r="4431" spans="1:1" x14ac:dyDescent="0.35">
      <c r="A4431" s="16" t="str">
        <f t="shared" si="69"/>
        <v/>
      </c>
    </row>
    <row r="4432" spans="1:1" x14ac:dyDescent="0.35">
      <c r="A4432" s="16" t="str">
        <f t="shared" si="69"/>
        <v/>
      </c>
    </row>
    <row r="4433" spans="1:1" x14ac:dyDescent="0.35">
      <c r="A4433" s="16" t="str">
        <f t="shared" si="69"/>
        <v/>
      </c>
    </row>
    <row r="4434" spans="1:1" x14ac:dyDescent="0.35">
      <c r="A4434" s="16" t="str">
        <f t="shared" si="69"/>
        <v/>
      </c>
    </row>
    <row r="4435" spans="1:1" x14ac:dyDescent="0.35">
      <c r="A4435" s="16" t="str">
        <f t="shared" si="69"/>
        <v/>
      </c>
    </row>
    <row r="4436" spans="1:1" x14ac:dyDescent="0.35">
      <c r="A4436" s="16" t="str">
        <f t="shared" si="69"/>
        <v/>
      </c>
    </row>
    <row r="4437" spans="1:1" x14ac:dyDescent="0.35">
      <c r="A4437" s="16" t="str">
        <f t="shared" si="69"/>
        <v/>
      </c>
    </row>
    <row r="4438" spans="1:1" x14ac:dyDescent="0.35">
      <c r="A4438" s="16" t="str">
        <f t="shared" si="69"/>
        <v/>
      </c>
    </row>
    <row r="4439" spans="1:1" x14ac:dyDescent="0.35">
      <c r="A4439" s="16" t="str">
        <f t="shared" si="69"/>
        <v/>
      </c>
    </row>
    <row r="4440" spans="1:1" x14ac:dyDescent="0.35">
      <c r="A4440" s="16" t="str">
        <f t="shared" si="69"/>
        <v/>
      </c>
    </row>
    <row r="4441" spans="1:1" x14ac:dyDescent="0.35">
      <c r="A4441" s="16" t="str">
        <f t="shared" si="69"/>
        <v/>
      </c>
    </row>
    <row r="4442" spans="1:1" x14ac:dyDescent="0.35">
      <c r="A4442" s="16" t="str">
        <f t="shared" si="69"/>
        <v/>
      </c>
    </row>
    <row r="4443" spans="1:1" x14ac:dyDescent="0.35">
      <c r="A4443" s="16" t="str">
        <f t="shared" si="69"/>
        <v/>
      </c>
    </row>
    <row r="4444" spans="1:1" x14ac:dyDescent="0.35">
      <c r="A4444" s="16" t="str">
        <f t="shared" si="69"/>
        <v/>
      </c>
    </row>
    <row r="4445" spans="1:1" x14ac:dyDescent="0.35">
      <c r="A4445" s="16" t="str">
        <f t="shared" si="69"/>
        <v/>
      </c>
    </row>
    <row r="4446" spans="1:1" x14ac:dyDescent="0.35">
      <c r="A4446" s="16" t="str">
        <f t="shared" si="69"/>
        <v/>
      </c>
    </row>
    <row r="4447" spans="1:1" x14ac:dyDescent="0.35">
      <c r="A4447" s="16" t="str">
        <f t="shared" si="69"/>
        <v/>
      </c>
    </row>
    <row r="4448" spans="1:1" x14ac:dyDescent="0.35">
      <c r="A4448" s="16" t="str">
        <f t="shared" si="69"/>
        <v/>
      </c>
    </row>
    <row r="4449" spans="1:1" x14ac:dyDescent="0.35">
      <c r="A4449" s="16" t="str">
        <f t="shared" si="69"/>
        <v/>
      </c>
    </row>
    <row r="4450" spans="1:1" x14ac:dyDescent="0.35">
      <c r="A4450" s="16" t="str">
        <f t="shared" si="69"/>
        <v/>
      </c>
    </row>
    <row r="4451" spans="1:1" x14ac:dyDescent="0.35">
      <c r="A4451" s="16" t="str">
        <f t="shared" si="69"/>
        <v/>
      </c>
    </row>
    <row r="4452" spans="1:1" x14ac:dyDescent="0.35">
      <c r="A4452" s="16" t="str">
        <f t="shared" si="69"/>
        <v/>
      </c>
    </row>
    <row r="4453" spans="1:1" x14ac:dyDescent="0.35">
      <c r="A4453" s="16" t="str">
        <f t="shared" si="69"/>
        <v/>
      </c>
    </row>
    <row r="4454" spans="1:1" x14ac:dyDescent="0.35">
      <c r="A4454" s="16" t="str">
        <f t="shared" si="69"/>
        <v/>
      </c>
    </row>
    <row r="4455" spans="1:1" x14ac:dyDescent="0.35">
      <c r="A4455" s="16" t="str">
        <f t="shared" si="69"/>
        <v/>
      </c>
    </row>
    <row r="4456" spans="1:1" x14ac:dyDescent="0.35">
      <c r="A4456" s="16" t="str">
        <f t="shared" si="69"/>
        <v/>
      </c>
    </row>
    <row r="4457" spans="1:1" x14ac:dyDescent="0.35">
      <c r="A4457" s="16" t="str">
        <f t="shared" si="69"/>
        <v/>
      </c>
    </row>
    <row r="4458" spans="1:1" x14ac:dyDescent="0.35">
      <c r="A4458" s="16" t="str">
        <f t="shared" si="69"/>
        <v/>
      </c>
    </row>
    <row r="4459" spans="1:1" x14ac:dyDescent="0.35">
      <c r="A4459" s="16" t="str">
        <f t="shared" si="69"/>
        <v/>
      </c>
    </row>
    <row r="4460" spans="1:1" x14ac:dyDescent="0.35">
      <c r="A4460" s="16" t="str">
        <f t="shared" si="69"/>
        <v/>
      </c>
    </row>
    <row r="4461" spans="1:1" x14ac:dyDescent="0.35">
      <c r="A4461" s="16" t="str">
        <f t="shared" si="69"/>
        <v/>
      </c>
    </row>
    <row r="4462" spans="1:1" x14ac:dyDescent="0.35">
      <c r="A4462" s="16" t="str">
        <f t="shared" si="69"/>
        <v/>
      </c>
    </row>
    <row r="4463" spans="1:1" x14ac:dyDescent="0.35">
      <c r="A4463" s="16" t="str">
        <f t="shared" si="69"/>
        <v/>
      </c>
    </row>
    <row r="4464" spans="1:1" x14ac:dyDescent="0.35">
      <c r="A4464" s="16" t="str">
        <f t="shared" si="69"/>
        <v/>
      </c>
    </row>
    <row r="4465" spans="1:1" x14ac:dyDescent="0.35">
      <c r="A4465" s="16" t="str">
        <f t="shared" si="69"/>
        <v/>
      </c>
    </row>
    <row r="4466" spans="1:1" x14ac:dyDescent="0.35">
      <c r="A4466" s="16" t="str">
        <f t="shared" si="69"/>
        <v/>
      </c>
    </row>
    <row r="4467" spans="1:1" x14ac:dyDescent="0.35">
      <c r="A4467" s="16" t="str">
        <f t="shared" si="69"/>
        <v/>
      </c>
    </row>
    <row r="4468" spans="1:1" x14ac:dyDescent="0.35">
      <c r="A4468" s="16" t="str">
        <f t="shared" si="69"/>
        <v/>
      </c>
    </row>
    <row r="4469" spans="1:1" x14ac:dyDescent="0.35">
      <c r="A4469" s="16" t="str">
        <f t="shared" si="69"/>
        <v/>
      </c>
    </row>
    <row r="4470" spans="1:1" x14ac:dyDescent="0.35">
      <c r="A4470" s="16" t="str">
        <f t="shared" si="69"/>
        <v/>
      </c>
    </row>
    <row r="4471" spans="1:1" x14ac:dyDescent="0.35">
      <c r="A4471" s="16" t="str">
        <f t="shared" si="69"/>
        <v/>
      </c>
    </row>
    <row r="4472" spans="1:1" x14ac:dyDescent="0.35">
      <c r="A4472" s="16" t="str">
        <f t="shared" si="69"/>
        <v/>
      </c>
    </row>
    <row r="4473" spans="1:1" x14ac:dyDescent="0.35">
      <c r="A4473" s="16" t="str">
        <f t="shared" si="69"/>
        <v/>
      </c>
    </row>
    <row r="4474" spans="1:1" x14ac:dyDescent="0.35">
      <c r="A4474" s="16" t="str">
        <f t="shared" si="69"/>
        <v/>
      </c>
    </row>
    <row r="4475" spans="1:1" x14ac:dyDescent="0.35">
      <c r="A4475" s="16" t="str">
        <f t="shared" si="69"/>
        <v/>
      </c>
    </row>
    <row r="4476" spans="1:1" x14ac:dyDescent="0.35">
      <c r="A4476" s="16" t="str">
        <f t="shared" si="69"/>
        <v/>
      </c>
    </row>
    <row r="4477" spans="1:1" x14ac:dyDescent="0.35">
      <c r="A4477" s="16" t="str">
        <f t="shared" si="69"/>
        <v/>
      </c>
    </row>
    <row r="4478" spans="1:1" x14ac:dyDescent="0.35">
      <c r="A4478" s="16" t="str">
        <f t="shared" si="69"/>
        <v/>
      </c>
    </row>
    <row r="4479" spans="1:1" x14ac:dyDescent="0.35">
      <c r="A4479" s="16" t="str">
        <f t="shared" si="69"/>
        <v/>
      </c>
    </row>
    <row r="4480" spans="1:1" x14ac:dyDescent="0.35">
      <c r="A4480" s="16" t="str">
        <f t="shared" si="69"/>
        <v/>
      </c>
    </row>
    <row r="4481" spans="1:1" x14ac:dyDescent="0.35">
      <c r="A4481" s="16" t="str">
        <f t="shared" si="69"/>
        <v/>
      </c>
    </row>
    <row r="4482" spans="1:1" x14ac:dyDescent="0.35">
      <c r="A4482" s="16" t="str">
        <f t="shared" si="69"/>
        <v/>
      </c>
    </row>
    <row r="4483" spans="1:1" x14ac:dyDescent="0.35">
      <c r="A4483" s="16" t="str">
        <f t="shared" si="69"/>
        <v/>
      </c>
    </row>
    <row r="4484" spans="1:1" x14ac:dyDescent="0.35">
      <c r="A4484" s="16" t="str">
        <f t="shared" si="69"/>
        <v/>
      </c>
    </row>
    <row r="4485" spans="1:1" x14ac:dyDescent="0.35">
      <c r="A4485" s="16" t="str">
        <f t="shared" si="69"/>
        <v/>
      </c>
    </row>
    <row r="4486" spans="1:1" x14ac:dyDescent="0.35">
      <c r="A4486" s="16" t="str">
        <f t="shared" si="69"/>
        <v/>
      </c>
    </row>
    <row r="4487" spans="1:1" x14ac:dyDescent="0.35">
      <c r="A4487" s="16" t="str">
        <f t="shared" si="69"/>
        <v/>
      </c>
    </row>
    <row r="4488" spans="1:1" x14ac:dyDescent="0.35">
      <c r="A4488" s="16" t="str">
        <f t="shared" si="69"/>
        <v/>
      </c>
    </row>
    <row r="4489" spans="1:1" x14ac:dyDescent="0.35">
      <c r="A4489" s="16" t="str">
        <f t="shared" si="69"/>
        <v/>
      </c>
    </row>
    <row r="4490" spans="1:1" x14ac:dyDescent="0.35">
      <c r="A4490" s="16" t="str">
        <f t="shared" si="69"/>
        <v/>
      </c>
    </row>
    <row r="4491" spans="1:1" x14ac:dyDescent="0.35">
      <c r="A4491" s="16" t="str">
        <f t="shared" si="69"/>
        <v/>
      </c>
    </row>
    <row r="4492" spans="1:1" x14ac:dyDescent="0.35">
      <c r="A4492" s="16" t="str">
        <f t="shared" ref="A4492:A4555" si="70">B4492&amp;C4492&amp;D4492</f>
        <v/>
      </c>
    </row>
    <row r="4493" spans="1:1" x14ac:dyDescent="0.35">
      <c r="A4493" s="16" t="str">
        <f t="shared" si="70"/>
        <v/>
      </c>
    </row>
    <row r="4494" spans="1:1" x14ac:dyDescent="0.35">
      <c r="A4494" s="16" t="str">
        <f t="shared" si="70"/>
        <v/>
      </c>
    </row>
    <row r="4495" spans="1:1" x14ac:dyDescent="0.35">
      <c r="A4495" s="16" t="str">
        <f t="shared" si="70"/>
        <v/>
      </c>
    </row>
    <row r="4496" spans="1:1" x14ac:dyDescent="0.35">
      <c r="A4496" s="16" t="str">
        <f t="shared" si="70"/>
        <v/>
      </c>
    </row>
    <row r="4497" spans="1:1" x14ac:dyDescent="0.35">
      <c r="A4497" s="16" t="str">
        <f t="shared" si="70"/>
        <v/>
      </c>
    </row>
    <row r="4498" spans="1:1" x14ac:dyDescent="0.35">
      <c r="A4498" s="16" t="str">
        <f t="shared" si="70"/>
        <v/>
      </c>
    </row>
    <row r="4499" spans="1:1" x14ac:dyDescent="0.35">
      <c r="A4499" s="16" t="str">
        <f t="shared" si="70"/>
        <v/>
      </c>
    </row>
    <row r="4500" spans="1:1" x14ac:dyDescent="0.35">
      <c r="A4500" s="16" t="str">
        <f t="shared" si="70"/>
        <v/>
      </c>
    </row>
    <row r="4501" spans="1:1" x14ac:dyDescent="0.35">
      <c r="A4501" s="16" t="str">
        <f t="shared" si="70"/>
        <v/>
      </c>
    </row>
    <row r="4502" spans="1:1" x14ac:dyDescent="0.35">
      <c r="A4502" s="16" t="str">
        <f t="shared" si="70"/>
        <v/>
      </c>
    </row>
    <row r="4503" spans="1:1" x14ac:dyDescent="0.35">
      <c r="A4503" s="16" t="str">
        <f t="shared" si="70"/>
        <v/>
      </c>
    </row>
    <row r="4504" spans="1:1" x14ac:dyDescent="0.35">
      <c r="A4504" s="16" t="str">
        <f t="shared" si="70"/>
        <v/>
      </c>
    </row>
    <row r="4505" spans="1:1" x14ac:dyDescent="0.35">
      <c r="A4505" s="16" t="str">
        <f t="shared" si="70"/>
        <v/>
      </c>
    </row>
    <row r="4506" spans="1:1" x14ac:dyDescent="0.35">
      <c r="A4506" s="16" t="str">
        <f t="shared" si="70"/>
        <v/>
      </c>
    </row>
    <row r="4507" spans="1:1" x14ac:dyDescent="0.35">
      <c r="A4507" s="16" t="str">
        <f t="shared" si="70"/>
        <v/>
      </c>
    </row>
    <row r="4508" spans="1:1" x14ac:dyDescent="0.35">
      <c r="A4508" s="16" t="str">
        <f t="shared" si="70"/>
        <v/>
      </c>
    </row>
    <row r="4509" spans="1:1" x14ac:dyDescent="0.35">
      <c r="A4509" s="16" t="str">
        <f t="shared" si="70"/>
        <v/>
      </c>
    </row>
    <row r="4510" spans="1:1" x14ac:dyDescent="0.35">
      <c r="A4510" s="16" t="str">
        <f t="shared" si="70"/>
        <v/>
      </c>
    </row>
    <row r="4511" spans="1:1" x14ac:dyDescent="0.35">
      <c r="A4511" s="16" t="str">
        <f t="shared" si="70"/>
        <v/>
      </c>
    </row>
    <row r="4512" spans="1:1" x14ac:dyDescent="0.35">
      <c r="A4512" s="16" t="str">
        <f t="shared" si="70"/>
        <v/>
      </c>
    </row>
    <row r="4513" spans="1:1" x14ac:dyDescent="0.35">
      <c r="A4513" s="16" t="str">
        <f t="shared" si="70"/>
        <v/>
      </c>
    </row>
    <row r="4514" spans="1:1" x14ac:dyDescent="0.35">
      <c r="A4514" s="16" t="str">
        <f t="shared" si="70"/>
        <v/>
      </c>
    </row>
    <row r="4515" spans="1:1" x14ac:dyDescent="0.35">
      <c r="A4515" s="16" t="str">
        <f t="shared" si="70"/>
        <v/>
      </c>
    </row>
    <row r="4516" spans="1:1" x14ac:dyDescent="0.35">
      <c r="A4516" s="16" t="str">
        <f t="shared" si="70"/>
        <v/>
      </c>
    </row>
    <row r="4517" spans="1:1" x14ac:dyDescent="0.35">
      <c r="A4517" s="16" t="str">
        <f t="shared" si="70"/>
        <v/>
      </c>
    </row>
    <row r="4518" spans="1:1" x14ac:dyDescent="0.35">
      <c r="A4518" s="16" t="str">
        <f t="shared" si="70"/>
        <v/>
      </c>
    </row>
    <row r="4519" spans="1:1" x14ac:dyDescent="0.35">
      <c r="A4519" s="16" t="str">
        <f t="shared" si="70"/>
        <v/>
      </c>
    </row>
    <row r="4520" spans="1:1" x14ac:dyDescent="0.35">
      <c r="A4520" s="16" t="str">
        <f t="shared" si="70"/>
        <v/>
      </c>
    </row>
    <row r="4521" spans="1:1" x14ac:dyDescent="0.35">
      <c r="A4521" s="16" t="str">
        <f t="shared" si="70"/>
        <v/>
      </c>
    </row>
    <row r="4522" spans="1:1" x14ac:dyDescent="0.35">
      <c r="A4522" s="16" t="str">
        <f t="shared" si="70"/>
        <v/>
      </c>
    </row>
    <row r="4523" spans="1:1" x14ac:dyDescent="0.35">
      <c r="A4523" s="16" t="str">
        <f t="shared" si="70"/>
        <v/>
      </c>
    </row>
    <row r="4524" spans="1:1" x14ac:dyDescent="0.35">
      <c r="A4524" s="16" t="str">
        <f t="shared" si="70"/>
        <v/>
      </c>
    </row>
    <row r="4525" spans="1:1" x14ac:dyDescent="0.35">
      <c r="A4525" s="16" t="str">
        <f t="shared" si="70"/>
        <v/>
      </c>
    </row>
    <row r="4526" spans="1:1" x14ac:dyDescent="0.35">
      <c r="A4526" s="16" t="str">
        <f t="shared" si="70"/>
        <v/>
      </c>
    </row>
    <row r="4527" spans="1:1" x14ac:dyDescent="0.35">
      <c r="A4527" s="16" t="str">
        <f t="shared" si="70"/>
        <v/>
      </c>
    </row>
    <row r="4528" spans="1:1" x14ac:dyDescent="0.35">
      <c r="A4528" s="16" t="str">
        <f t="shared" si="70"/>
        <v/>
      </c>
    </row>
    <row r="4529" spans="1:1" x14ac:dyDescent="0.35">
      <c r="A4529" s="16" t="str">
        <f t="shared" si="70"/>
        <v/>
      </c>
    </row>
    <row r="4530" spans="1:1" x14ac:dyDescent="0.35">
      <c r="A4530" s="16" t="str">
        <f t="shared" si="70"/>
        <v/>
      </c>
    </row>
    <row r="4531" spans="1:1" x14ac:dyDescent="0.35">
      <c r="A4531" s="16" t="str">
        <f t="shared" si="70"/>
        <v/>
      </c>
    </row>
    <row r="4532" spans="1:1" x14ac:dyDescent="0.35">
      <c r="A4532" s="16" t="str">
        <f t="shared" si="70"/>
        <v/>
      </c>
    </row>
    <row r="4533" spans="1:1" x14ac:dyDescent="0.35">
      <c r="A4533" s="16" t="str">
        <f t="shared" si="70"/>
        <v/>
      </c>
    </row>
    <row r="4534" spans="1:1" x14ac:dyDescent="0.35">
      <c r="A4534" s="16" t="str">
        <f t="shared" si="70"/>
        <v/>
      </c>
    </row>
    <row r="4535" spans="1:1" x14ac:dyDescent="0.35">
      <c r="A4535" s="16" t="str">
        <f t="shared" si="70"/>
        <v/>
      </c>
    </row>
    <row r="4536" spans="1:1" x14ac:dyDescent="0.35">
      <c r="A4536" s="16" t="str">
        <f t="shared" si="70"/>
        <v/>
      </c>
    </row>
    <row r="4537" spans="1:1" x14ac:dyDescent="0.35">
      <c r="A4537" s="16" t="str">
        <f t="shared" si="70"/>
        <v/>
      </c>
    </row>
    <row r="4538" spans="1:1" x14ac:dyDescent="0.35">
      <c r="A4538" s="16" t="str">
        <f t="shared" si="70"/>
        <v/>
      </c>
    </row>
    <row r="4539" spans="1:1" x14ac:dyDescent="0.35">
      <c r="A4539" s="16" t="str">
        <f t="shared" si="70"/>
        <v/>
      </c>
    </row>
    <row r="4540" spans="1:1" x14ac:dyDescent="0.35">
      <c r="A4540" s="16" t="str">
        <f t="shared" si="70"/>
        <v/>
      </c>
    </row>
    <row r="4541" spans="1:1" x14ac:dyDescent="0.35">
      <c r="A4541" s="16" t="str">
        <f t="shared" si="70"/>
        <v/>
      </c>
    </row>
    <row r="4542" spans="1:1" x14ac:dyDescent="0.35">
      <c r="A4542" s="16" t="str">
        <f t="shared" si="70"/>
        <v/>
      </c>
    </row>
    <row r="4543" spans="1:1" x14ac:dyDescent="0.35">
      <c r="A4543" s="16" t="str">
        <f t="shared" si="70"/>
        <v/>
      </c>
    </row>
    <row r="4544" spans="1:1" x14ac:dyDescent="0.35">
      <c r="A4544" s="16" t="str">
        <f t="shared" si="70"/>
        <v/>
      </c>
    </row>
    <row r="4545" spans="1:1" x14ac:dyDescent="0.35">
      <c r="A4545" s="16" t="str">
        <f t="shared" si="70"/>
        <v/>
      </c>
    </row>
    <row r="4546" spans="1:1" x14ac:dyDescent="0.35">
      <c r="A4546" s="16" t="str">
        <f t="shared" si="70"/>
        <v/>
      </c>
    </row>
    <row r="4547" spans="1:1" x14ac:dyDescent="0.35">
      <c r="A4547" s="16" t="str">
        <f t="shared" si="70"/>
        <v/>
      </c>
    </row>
    <row r="4548" spans="1:1" x14ac:dyDescent="0.35">
      <c r="A4548" s="16" t="str">
        <f t="shared" si="70"/>
        <v/>
      </c>
    </row>
    <row r="4549" spans="1:1" x14ac:dyDescent="0.35">
      <c r="A4549" s="16" t="str">
        <f t="shared" si="70"/>
        <v/>
      </c>
    </row>
    <row r="4550" spans="1:1" x14ac:dyDescent="0.35">
      <c r="A4550" s="16" t="str">
        <f t="shared" si="70"/>
        <v/>
      </c>
    </row>
    <row r="4551" spans="1:1" x14ac:dyDescent="0.35">
      <c r="A4551" s="16" t="str">
        <f t="shared" si="70"/>
        <v/>
      </c>
    </row>
    <row r="4552" spans="1:1" x14ac:dyDescent="0.35">
      <c r="A4552" s="16" t="str">
        <f t="shared" si="70"/>
        <v/>
      </c>
    </row>
    <row r="4553" spans="1:1" x14ac:dyDescent="0.35">
      <c r="A4553" s="16" t="str">
        <f t="shared" si="70"/>
        <v/>
      </c>
    </row>
    <row r="4554" spans="1:1" x14ac:dyDescent="0.35">
      <c r="A4554" s="16" t="str">
        <f t="shared" si="70"/>
        <v/>
      </c>
    </row>
    <row r="4555" spans="1:1" x14ac:dyDescent="0.35">
      <c r="A4555" s="16" t="str">
        <f t="shared" si="70"/>
        <v/>
      </c>
    </row>
    <row r="4556" spans="1:1" x14ac:dyDescent="0.35">
      <c r="A4556" s="16" t="str">
        <f t="shared" ref="A4556:A4619" si="71">B4556&amp;C4556&amp;D4556</f>
        <v/>
      </c>
    </row>
    <row r="4557" spans="1:1" x14ac:dyDescent="0.35">
      <c r="A4557" s="16" t="str">
        <f t="shared" si="71"/>
        <v/>
      </c>
    </row>
    <row r="4558" spans="1:1" x14ac:dyDescent="0.35">
      <c r="A4558" s="16" t="str">
        <f t="shared" si="71"/>
        <v/>
      </c>
    </row>
    <row r="4559" spans="1:1" x14ac:dyDescent="0.35">
      <c r="A4559" s="16" t="str">
        <f t="shared" si="71"/>
        <v/>
      </c>
    </row>
    <row r="4560" spans="1:1" x14ac:dyDescent="0.35">
      <c r="A4560" s="16" t="str">
        <f t="shared" si="71"/>
        <v/>
      </c>
    </row>
    <row r="4561" spans="1:1" x14ac:dyDescent="0.35">
      <c r="A4561" s="16" t="str">
        <f t="shared" si="71"/>
        <v/>
      </c>
    </row>
    <row r="4562" spans="1:1" x14ac:dyDescent="0.35">
      <c r="A4562" s="16" t="str">
        <f t="shared" si="71"/>
        <v/>
      </c>
    </row>
    <row r="4563" spans="1:1" x14ac:dyDescent="0.35">
      <c r="A4563" s="16" t="str">
        <f t="shared" si="71"/>
        <v/>
      </c>
    </row>
    <row r="4564" spans="1:1" x14ac:dyDescent="0.35">
      <c r="A4564" s="16" t="str">
        <f t="shared" si="71"/>
        <v/>
      </c>
    </row>
    <row r="4565" spans="1:1" x14ac:dyDescent="0.35">
      <c r="A4565" s="16" t="str">
        <f t="shared" si="71"/>
        <v/>
      </c>
    </row>
    <row r="4566" spans="1:1" x14ac:dyDescent="0.35">
      <c r="A4566" s="16" t="str">
        <f t="shared" si="71"/>
        <v/>
      </c>
    </row>
    <row r="4567" spans="1:1" x14ac:dyDescent="0.35">
      <c r="A4567" s="16" t="str">
        <f t="shared" si="71"/>
        <v/>
      </c>
    </row>
    <row r="4568" spans="1:1" x14ac:dyDescent="0.35">
      <c r="A4568" s="16" t="str">
        <f t="shared" si="71"/>
        <v/>
      </c>
    </row>
    <row r="4569" spans="1:1" x14ac:dyDescent="0.35">
      <c r="A4569" s="16" t="str">
        <f t="shared" si="71"/>
        <v/>
      </c>
    </row>
    <row r="4570" spans="1:1" x14ac:dyDescent="0.35">
      <c r="A4570" s="16" t="str">
        <f t="shared" si="71"/>
        <v/>
      </c>
    </row>
    <row r="4571" spans="1:1" x14ac:dyDescent="0.35">
      <c r="A4571" s="16" t="str">
        <f t="shared" si="71"/>
        <v/>
      </c>
    </row>
    <row r="4572" spans="1:1" x14ac:dyDescent="0.35">
      <c r="A4572" s="16" t="str">
        <f t="shared" si="71"/>
        <v/>
      </c>
    </row>
    <row r="4573" spans="1:1" x14ac:dyDescent="0.35">
      <c r="A4573" s="16" t="str">
        <f t="shared" si="71"/>
        <v/>
      </c>
    </row>
    <row r="4574" spans="1:1" x14ac:dyDescent="0.35">
      <c r="A4574" s="16" t="str">
        <f t="shared" si="71"/>
        <v/>
      </c>
    </row>
    <row r="4575" spans="1:1" x14ac:dyDescent="0.35">
      <c r="A4575" s="16" t="str">
        <f t="shared" si="71"/>
        <v/>
      </c>
    </row>
    <row r="4576" spans="1:1" x14ac:dyDescent="0.35">
      <c r="A4576" s="16" t="str">
        <f t="shared" si="71"/>
        <v/>
      </c>
    </row>
    <row r="4577" spans="1:1" x14ac:dyDescent="0.35">
      <c r="A4577" s="16" t="str">
        <f t="shared" si="71"/>
        <v/>
      </c>
    </row>
    <row r="4578" spans="1:1" x14ac:dyDescent="0.35">
      <c r="A4578" s="16" t="str">
        <f t="shared" si="71"/>
        <v/>
      </c>
    </row>
    <row r="4579" spans="1:1" x14ac:dyDescent="0.35">
      <c r="A4579" s="16" t="str">
        <f t="shared" si="71"/>
        <v/>
      </c>
    </row>
    <row r="4580" spans="1:1" x14ac:dyDescent="0.35">
      <c r="A4580" s="16" t="str">
        <f t="shared" si="71"/>
        <v/>
      </c>
    </row>
    <row r="4581" spans="1:1" x14ac:dyDescent="0.35">
      <c r="A4581" s="16" t="str">
        <f t="shared" si="71"/>
        <v/>
      </c>
    </row>
    <row r="4582" spans="1:1" x14ac:dyDescent="0.35">
      <c r="A4582" s="16" t="str">
        <f t="shared" si="71"/>
        <v/>
      </c>
    </row>
    <row r="4583" spans="1:1" x14ac:dyDescent="0.35">
      <c r="A4583" s="16" t="str">
        <f t="shared" si="71"/>
        <v/>
      </c>
    </row>
    <row r="4584" spans="1:1" x14ac:dyDescent="0.35">
      <c r="A4584" s="16" t="str">
        <f t="shared" si="71"/>
        <v/>
      </c>
    </row>
    <row r="4585" spans="1:1" x14ac:dyDescent="0.35">
      <c r="A4585" s="16" t="str">
        <f t="shared" si="71"/>
        <v/>
      </c>
    </row>
    <row r="4586" spans="1:1" x14ac:dyDescent="0.35">
      <c r="A4586" s="16" t="str">
        <f t="shared" si="71"/>
        <v/>
      </c>
    </row>
    <row r="4587" spans="1:1" x14ac:dyDescent="0.35">
      <c r="A4587" s="16" t="str">
        <f t="shared" si="71"/>
        <v/>
      </c>
    </row>
    <row r="4588" spans="1:1" x14ac:dyDescent="0.35">
      <c r="A4588" s="16" t="str">
        <f t="shared" si="71"/>
        <v/>
      </c>
    </row>
    <row r="4589" spans="1:1" x14ac:dyDescent="0.35">
      <c r="A4589" s="16" t="str">
        <f t="shared" si="71"/>
        <v/>
      </c>
    </row>
    <row r="4590" spans="1:1" x14ac:dyDescent="0.35">
      <c r="A4590" s="16" t="str">
        <f t="shared" si="71"/>
        <v/>
      </c>
    </row>
    <row r="4591" spans="1:1" x14ac:dyDescent="0.35">
      <c r="A4591" s="16" t="str">
        <f t="shared" si="71"/>
        <v/>
      </c>
    </row>
    <row r="4592" spans="1:1" x14ac:dyDescent="0.35">
      <c r="A4592" s="16" t="str">
        <f t="shared" si="71"/>
        <v/>
      </c>
    </row>
    <row r="4593" spans="1:1" x14ac:dyDescent="0.35">
      <c r="A4593" s="16" t="str">
        <f t="shared" si="71"/>
        <v/>
      </c>
    </row>
    <row r="4594" spans="1:1" x14ac:dyDescent="0.35">
      <c r="A4594" s="16" t="str">
        <f t="shared" si="71"/>
        <v/>
      </c>
    </row>
    <row r="4595" spans="1:1" x14ac:dyDescent="0.35">
      <c r="A4595" s="16" t="str">
        <f t="shared" si="71"/>
        <v/>
      </c>
    </row>
    <row r="4596" spans="1:1" x14ac:dyDescent="0.35">
      <c r="A4596" s="16" t="str">
        <f t="shared" si="71"/>
        <v/>
      </c>
    </row>
    <row r="4597" spans="1:1" x14ac:dyDescent="0.35">
      <c r="A4597" s="16" t="str">
        <f t="shared" si="71"/>
        <v/>
      </c>
    </row>
    <row r="4598" spans="1:1" x14ac:dyDescent="0.35">
      <c r="A4598" s="16" t="str">
        <f t="shared" si="71"/>
        <v/>
      </c>
    </row>
    <row r="4599" spans="1:1" x14ac:dyDescent="0.35">
      <c r="A4599" s="16" t="str">
        <f t="shared" si="71"/>
        <v/>
      </c>
    </row>
    <row r="4600" spans="1:1" x14ac:dyDescent="0.35">
      <c r="A4600" s="16" t="str">
        <f t="shared" si="71"/>
        <v/>
      </c>
    </row>
    <row r="4601" spans="1:1" x14ac:dyDescent="0.35">
      <c r="A4601" s="16" t="str">
        <f t="shared" si="71"/>
        <v/>
      </c>
    </row>
    <row r="4602" spans="1:1" x14ac:dyDescent="0.35">
      <c r="A4602" s="16" t="str">
        <f t="shared" si="71"/>
        <v/>
      </c>
    </row>
    <row r="4603" spans="1:1" x14ac:dyDescent="0.35">
      <c r="A4603" s="16" t="str">
        <f t="shared" si="71"/>
        <v/>
      </c>
    </row>
    <row r="4604" spans="1:1" x14ac:dyDescent="0.35">
      <c r="A4604" s="16" t="str">
        <f t="shared" si="71"/>
        <v/>
      </c>
    </row>
    <row r="4605" spans="1:1" x14ac:dyDescent="0.35">
      <c r="A4605" s="16" t="str">
        <f t="shared" si="71"/>
        <v/>
      </c>
    </row>
    <row r="4606" spans="1:1" x14ac:dyDescent="0.35">
      <c r="A4606" s="16" t="str">
        <f t="shared" si="71"/>
        <v/>
      </c>
    </row>
    <row r="4607" spans="1:1" x14ac:dyDescent="0.35">
      <c r="A4607" s="16" t="str">
        <f t="shared" si="71"/>
        <v/>
      </c>
    </row>
    <row r="4608" spans="1:1" x14ac:dyDescent="0.35">
      <c r="A4608" s="16" t="str">
        <f t="shared" si="71"/>
        <v/>
      </c>
    </row>
    <row r="4609" spans="1:1" x14ac:dyDescent="0.35">
      <c r="A4609" s="16" t="str">
        <f t="shared" si="71"/>
        <v/>
      </c>
    </row>
    <row r="4610" spans="1:1" x14ac:dyDescent="0.35">
      <c r="A4610" s="16" t="str">
        <f t="shared" si="71"/>
        <v/>
      </c>
    </row>
    <row r="4611" spans="1:1" x14ac:dyDescent="0.35">
      <c r="A4611" s="16" t="str">
        <f t="shared" si="71"/>
        <v/>
      </c>
    </row>
    <row r="4612" spans="1:1" x14ac:dyDescent="0.35">
      <c r="A4612" s="16" t="str">
        <f t="shared" si="71"/>
        <v/>
      </c>
    </row>
    <row r="4613" spans="1:1" x14ac:dyDescent="0.35">
      <c r="A4613" s="16" t="str">
        <f t="shared" si="71"/>
        <v/>
      </c>
    </row>
    <row r="4614" spans="1:1" x14ac:dyDescent="0.35">
      <c r="A4614" s="16" t="str">
        <f t="shared" si="71"/>
        <v/>
      </c>
    </row>
    <row r="4615" spans="1:1" x14ac:dyDescent="0.35">
      <c r="A4615" s="16" t="str">
        <f t="shared" si="71"/>
        <v/>
      </c>
    </row>
    <row r="4616" spans="1:1" x14ac:dyDescent="0.35">
      <c r="A4616" s="16" t="str">
        <f t="shared" si="71"/>
        <v/>
      </c>
    </row>
    <row r="4617" spans="1:1" x14ac:dyDescent="0.35">
      <c r="A4617" s="16" t="str">
        <f t="shared" si="71"/>
        <v/>
      </c>
    </row>
    <row r="4618" spans="1:1" x14ac:dyDescent="0.35">
      <c r="A4618" s="16" t="str">
        <f t="shared" si="71"/>
        <v/>
      </c>
    </row>
    <row r="4619" spans="1:1" x14ac:dyDescent="0.35">
      <c r="A4619" s="16" t="str">
        <f t="shared" si="71"/>
        <v/>
      </c>
    </row>
    <row r="4620" spans="1:1" x14ac:dyDescent="0.35">
      <c r="A4620" s="16" t="str">
        <f t="shared" ref="A4620:A4683" si="72">B4620&amp;C4620&amp;D4620</f>
        <v/>
      </c>
    </row>
    <row r="4621" spans="1:1" x14ac:dyDescent="0.35">
      <c r="A4621" s="16" t="str">
        <f t="shared" si="72"/>
        <v/>
      </c>
    </row>
    <row r="4622" spans="1:1" x14ac:dyDescent="0.35">
      <c r="A4622" s="16" t="str">
        <f t="shared" si="72"/>
        <v/>
      </c>
    </row>
    <row r="4623" spans="1:1" x14ac:dyDescent="0.35">
      <c r="A4623" s="16" t="str">
        <f t="shared" si="72"/>
        <v/>
      </c>
    </row>
    <row r="4624" spans="1:1" x14ac:dyDescent="0.35">
      <c r="A4624" s="16" t="str">
        <f t="shared" si="72"/>
        <v/>
      </c>
    </row>
    <row r="4625" spans="1:1" x14ac:dyDescent="0.35">
      <c r="A4625" s="16" t="str">
        <f t="shared" si="72"/>
        <v/>
      </c>
    </row>
    <row r="4626" spans="1:1" x14ac:dyDescent="0.35">
      <c r="A4626" s="16" t="str">
        <f t="shared" si="72"/>
        <v/>
      </c>
    </row>
    <row r="4627" spans="1:1" x14ac:dyDescent="0.35">
      <c r="A4627" s="16" t="str">
        <f t="shared" si="72"/>
        <v/>
      </c>
    </row>
    <row r="4628" spans="1:1" x14ac:dyDescent="0.35">
      <c r="A4628" s="16" t="str">
        <f t="shared" si="72"/>
        <v/>
      </c>
    </row>
    <row r="4629" spans="1:1" x14ac:dyDescent="0.35">
      <c r="A4629" s="16" t="str">
        <f t="shared" si="72"/>
        <v/>
      </c>
    </row>
    <row r="4630" spans="1:1" x14ac:dyDescent="0.35">
      <c r="A4630" s="16" t="str">
        <f t="shared" si="72"/>
        <v/>
      </c>
    </row>
    <row r="4631" spans="1:1" x14ac:dyDescent="0.35">
      <c r="A4631" s="16" t="str">
        <f t="shared" si="72"/>
        <v/>
      </c>
    </row>
    <row r="4632" spans="1:1" x14ac:dyDescent="0.35">
      <c r="A4632" s="16" t="str">
        <f t="shared" si="72"/>
        <v/>
      </c>
    </row>
    <row r="4633" spans="1:1" x14ac:dyDescent="0.35">
      <c r="A4633" s="16" t="str">
        <f t="shared" si="72"/>
        <v/>
      </c>
    </row>
    <row r="4634" spans="1:1" x14ac:dyDescent="0.35">
      <c r="A4634" s="16" t="str">
        <f t="shared" si="72"/>
        <v/>
      </c>
    </row>
    <row r="4635" spans="1:1" x14ac:dyDescent="0.35">
      <c r="A4635" s="16" t="str">
        <f t="shared" si="72"/>
        <v/>
      </c>
    </row>
    <row r="4636" spans="1:1" x14ac:dyDescent="0.35">
      <c r="A4636" s="16" t="str">
        <f t="shared" si="72"/>
        <v/>
      </c>
    </row>
    <row r="4637" spans="1:1" x14ac:dyDescent="0.35">
      <c r="A4637" s="16" t="str">
        <f t="shared" si="72"/>
        <v/>
      </c>
    </row>
    <row r="4638" spans="1:1" x14ac:dyDescent="0.35">
      <c r="A4638" s="16" t="str">
        <f t="shared" si="72"/>
        <v/>
      </c>
    </row>
    <row r="4639" spans="1:1" x14ac:dyDescent="0.35">
      <c r="A4639" s="16" t="str">
        <f t="shared" si="72"/>
        <v/>
      </c>
    </row>
    <row r="4640" spans="1:1" x14ac:dyDescent="0.35">
      <c r="A4640" s="16" t="str">
        <f t="shared" si="72"/>
        <v/>
      </c>
    </row>
    <row r="4641" spans="1:1" x14ac:dyDescent="0.35">
      <c r="A4641" s="16" t="str">
        <f t="shared" si="72"/>
        <v/>
      </c>
    </row>
    <row r="4642" spans="1:1" x14ac:dyDescent="0.35">
      <c r="A4642" s="16" t="str">
        <f t="shared" si="72"/>
        <v/>
      </c>
    </row>
    <row r="4643" spans="1:1" x14ac:dyDescent="0.35">
      <c r="A4643" s="16" t="str">
        <f t="shared" si="72"/>
        <v/>
      </c>
    </row>
    <row r="4644" spans="1:1" x14ac:dyDescent="0.35">
      <c r="A4644" s="16" t="str">
        <f t="shared" si="72"/>
        <v/>
      </c>
    </row>
    <row r="4645" spans="1:1" x14ac:dyDescent="0.35">
      <c r="A4645" s="16" t="str">
        <f t="shared" si="72"/>
        <v/>
      </c>
    </row>
    <row r="4646" spans="1:1" x14ac:dyDescent="0.35">
      <c r="A4646" s="16" t="str">
        <f t="shared" si="72"/>
        <v/>
      </c>
    </row>
    <row r="4647" spans="1:1" x14ac:dyDescent="0.35">
      <c r="A4647" s="16" t="str">
        <f t="shared" si="72"/>
        <v/>
      </c>
    </row>
    <row r="4648" spans="1:1" x14ac:dyDescent="0.35">
      <c r="A4648" s="16" t="str">
        <f t="shared" si="72"/>
        <v/>
      </c>
    </row>
    <row r="4649" spans="1:1" x14ac:dyDescent="0.35">
      <c r="A4649" s="16" t="str">
        <f t="shared" si="72"/>
        <v/>
      </c>
    </row>
    <row r="4650" spans="1:1" x14ac:dyDescent="0.35">
      <c r="A4650" s="16" t="str">
        <f t="shared" si="72"/>
        <v/>
      </c>
    </row>
    <row r="4651" spans="1:1" x14ac:dyDescent="0.35">
      <c r="A4651" s="16" t="str">
        <f t="shared" si="72"/>
        <v/>
      </c>
    </row>
    <row r="4652" spans="1:1" x14ac:dyDescent="0.35">
      <c r="A4652" s="16" t="str">
        <f t="shared" si="72"/>
        <v/>
      </c>
    </row>
    <row r="4653" spans="1:1" x14ac:dyDescent="0.35">
      <c r="A4653" s="16" t="str">
        <f t="shared" si="72"/>
        <v/>
      </c>
    </row>
    <row r="4654" spans="1:1" x14ac:dyDescent="0.35">
      <c r="A4654" s="16" t="str">
        <f t="shared" si="72"/>
        <v/>
      </c>
    </row>
    <row r="4655" spans="1:1" x14ac:dyDescent="0.35">
      <c r="A4655" s="16" t="str">
        <f t="shared" si="72"/>
        <v/>
      </c>
    </row>
    <row r="4656" spans="1:1" x14ac:dyDescent="0.35">
      <c r="A4656" s="16" t="str">
        <f t="shared" si="72"/>
        <v/>
      </c>
    </row>
    <row r="4657" spans="1:1" x14ac:dyDescent="0.35">
      <c r="A4657" s="16" t="str">
        <f t="shared" si="72"/>
        <v/>
      </c>
    </row>
    <row r="4658" spans="1:1" x14ac:dyDescent="0.35">
      <c r="A4658" s="16" t="str">
        <f t="shared" si="72"/>
        <v/>
      </c>
    </row>
    <row r="4659" spans="1:1" x14ac:dyDescent="0.35">
      <c r="A4659" s="16" t="str">
        <f t="shared" si="72"/>
        <v/>
      </c>
    </row>
    <row r="4660" spans="1:1" x14ac:dyDescent="0.35">
      <c r="A4660" s="16" t="str">
        <f t="shared" si="72"/>
        <v/>
      </c>
    </row>
    <row r="4661" spans="1:1" x14ac:dyDescent="0.35">
      <c r="A4661" s="16" t="str">
        <f t="shared" si="72"/>
        <v/>
      </c>
    </row>
    <row r="4662" spans="1:1" x14ac:dyDescent="0.35">
      <c r="A4662" s="16" t="str">
        <f t="shared" si="72"/>
        <v/>
      </c>
    </row>
    <row r="4663" spans="1:1" x14ac:dyDescent="0.35">
      <c r="A4663" s="16" t="str">
        <f t="shared" si="72"/>
        <v/>
      </c>
    </row>
    <row r="4664" spans="1:1" x14ac:dyDescent="0.35">
      <c r="A4664" s="16" t="str">
        <f t="shared" si="72"/>
        <v/>
      </c>
    </row>
    <row r="4665" spans="1:1" x14ac:dyDescent="0.35">
      <c r="A4665" s="16" t="str">
        <f t="shared" si="72"/>
        <v/>
      </c>
    </row>
    <row r="4666" spans="1:1" x14ac:dyDescent="0.35">
      <c r="A4666" s="16" t="str">
        <f t="shared" si="72"/>
        <v/>
      </c>
    </row>
    <row r="4667" spans="1:1" x14ac:dyDescent="0.35">
      <c r="A4667" s="16" t="str">
        <f t="shared" si="72"/>
        <v/>
      </c>
    </row>
    <row r="4668" spans="1:1" x14ac:dyDescent="0.35">
      <c r="A4668" s="16" t="str">
        <f t="shared" si="72"/>
        <v/>
      </c>
    </row>
    <row r="4669" spans="1:1" x14ac:dyDescent="0.35">
      <c r="A4669" s="16" t="str">
        <f t="shared" si="72"/>
        <v/>
      </c>
    </row>
    <row r="4670" spans="1:1" x14ac:dyDescent="0.35">
      <c r="A4670" s="16" t="str">
        <f t="shared" si="72"/>
        <v/>
      </c>
    </row>
    <row r="4671" spans="1:1" x14ac:dyDescent="0.35">
      <c r="A4671" s="16" t="str">
        <f t="shared" si="72"/>
        <v/>
      </c>
    </row>
    <row r="4672" spans="1:1" x14ac:dyDescent="0.35">
      <c r="A4672" s="16" t="str">
        <f t="shared" si="72"/>
        <v/>
      </c>
    </row>
    <row r="4673" spans="1:1" x14ac:dyDescent="0.35">
      <c r="A4673" s="16" t="str">
        <f t="shared" si="72"/>
        <v/>
      </c>
    </row>
    <row r="4674" spans="1:1" x14ac:dyDescent="0.35">
      <c r="A4674" s="16" t="str">
        <f t="shared" si="72"/>
        <v/>
      </c>
    </row>
    <row r="4675" spans="1:1" x14ac:dyDescent="0.35">
      <c r="A4675" s="16" t="str">
        <f t="shared" si="72"/>
        <v/>
      </c>
    </row>
    <row r="4676" spans="1:1" x14ac:dyDescent="0.35">
      <c r="A4676" s="16" t="str">
        <f t="shared" si="72"/>
        <v/>
      </c>
    </row>
    <row r="4677" spans="1:1" x14ac:dyDescent="0.35">
      <c r="A4677" s="16" t="str">
        <f t="shared" si="72"/>
        <v/>
      </c>
    </row>
    <row r="4678" spans="1:1" x14ac:dyDescent="0.35">
      <c r="A4678" s="16" t="str">
        <f t="shared" si="72"/>
        <v/>
      </c>
    </row>
    <row r="4679" spans="1:1" x14ac:dyDescent="0.35">
      <c r="A4679" s="16" t="str">
        <f t="shared" si="72"/>
        <v/>
      </c>
    </row>
    <row r="4680" spans="1:1" x14ac:dyDescent="0.35">
      <c r="A4680" s="16" t="str">
        <f t="shared" si="72"/>
        <v/>
      </c>
    </row>
    <row r="4681" spans="1:1" x14ac:dyDescent="0.35">
      <c r="A4681" s="16" t="str">
        <f t="shared" si="72"/>
        <v/>
      </c>
    </row>
    <row r="4682" spans="1:1" x14ac:dyDescent="0.35">
      <c r="A4682" s="16" t="str">
        <f t="shared" si="72"/>
        <v/>
      </c>
    </row>
    <row r="4683" spans="1:1" x14ac:dyDescent="0.35">
      <c r="A4683" s="16" t="str">
        <f t="shared" si="72"/>
        <v/>
      </c>
    </row>
    <row r="4684" spans="1:1" x14ac:dyDescent="0.35">
      <c r="A4684" s="16" t="str">
        <f t="shared" ref="A4684:A4747" si="73">B4684&amp;C4684&amp;D4684</f>
        <v/>
      </c>
    </row>
    <row r="4685" spans="1:1" x14ac:dyDescent="0.35">
      <c r="A4685" s="16" t="str">
        <f t="shared" si="73"/>
        <v/>
      </c>
    </row>
    <row r="4686" spans="1:1" x14ac:dyDescent="0.35">
      <c r="A4686" s="16" t="str">
        <f t="shared" si="73"/>
        <v/>
      </c>
    </row>
    <row r="4687" spans="1:1" x14ac:dyDescent="0.35">
      <c r="A4687" s="16" t="str">
        <f t="shared" si="73"/>
        <v/>
      </c>
    </row>
    <row r="4688" spans="1:1" x14ac:dyDescent="0.35">
      <c r="A4688" s="16" t="str">
        <f t="shared" si="73"/>
        <v/>
      </c>
    </row>
    <row r="4689" spans="1:1" x14ac:dyDescent="0.35">
      <c r="A4689" s="16" t="str">
        <f t="shared" si="73"/>
        <v/>
      </c>
    </row>
    <row r="4690" spans="1:1" x14ac:dyDescent="0.35">
      <c r="A4690" s="16" t="str">
        <f t="shared" si="73"/>
        <v/>
      </c>
    </row>
    <row r="4691" spans="1:1" x14ac:dyDescent="0.35">
      <c r="A4691" s="16" t="str">
        <f t="shared" si="73"/>
        <v/>
      </c>
    </row>
    <row r="4692" spans="1:1" x14ac:dyDescent="0.35">
      <c r="A4692" s="16" t="str">
        <f t="shared" si="73"/>
        <v/>
      </c>
    </row>
    <row r="4693" spans="1:1" x14ac:dyDescent="0.35">
      <c r="A4693" s="16" t="str">
        <f t="shared" si="73"/>
        <v/>
      </c>
    </row>
    <row r="4694" spans="1:1" x14ac:dyDescent="0.35">
      <c r="A4694" s="16" t="str">
        <f t="shared" si="73"/>
        <v/>
      </c>
    </row>
    <row r="4695" spans="1:1" x14ac:dyDescent="0.35">
      <c r="A4695" s="16" t="str">
        <f t="shared" si="73"/>
        <v/>
      </c>
    </row>
    <row r="4696" spans="1:1" x14ac:dyDescent="0.35">
      <c r="A4696" s="16" t="str">
        <f t="shared" si="73"/>
        <v/>
      </c>
    </row>
    <row r="4697" spans="1:1" x14ac:dyDescent="0.35">
      <c r="A4697" s="16" t="str">
        <f t="shared" si="73"/>
        <v/>
      </c>
    </row>
    <row r="4698" spans="1:1" x14ac:dyDescent="0.35">
      <c r="A4698" s="16" t="str">
        <f t="shared" si="73"/>
        <v/>
      </c>
    </row>
    <row r="4699" spans="1:1" x14ac:dyDescent="0.35">
      <c r="A4699" s="16" t="str">
        <f t="shared" si="73"/>
        <v/>
      </c>
    </row>
    <row r="4700" spans="1:1" x14ac:dyDescent="0.35">
      <c r="A4700" s="16" t="str">
        <f t="shared" si="73"/>
        <v/>
      </c>
    </row>
    <row r="4701" spans="1:1" x14ac:dyDescent="0.35">
      <c r="A4701" s="16" t="str">
        <f t="shared" si="73"/>
        <v/>
      </c>
    </row>
    <row r="4702" spans="1:1" x14ac:dyDescent="0.35">
      <c r="A4702" s="16" t="str">
        <f t="shared" si="73"/>
        <v/>
      </c>
    </row>
    <row r="4703" spans="1:1" x14ac:dyDescent="0.35">
      <c r="A4703" s="16" t="str">
        <f t="shared" si="73"/>
        <v/>
      </c>
    </row>
    <row r="4704" spans="1:1" x14ac:dyDescent="0.35">
      <c r="A4704" s="16" t="str">
        <f t="shared" si="73"/>
        <v/>
      </c>
    </row>
    <row r="4705" spans="1:1" x14ac:dyDescent="0.35">
      <c r="A4705" s="16" t="str">
        <f t="shared" si="73"/>
        <v/>
      </c>
    </row>
    <row r="4706" spans="1:1" x14ac:dyDescent="0.35">
      <c r="A4706" s="16" t="str">
        <f t="shared" si="73"/>
        <v/>
      </c>
    </row>
    <row r="4707" spans="1:1" x14ac:dyDescent="0.35">
      <c r="A4707" s="16" t="str">
        <f t="shared" si="73"/>
        <v/>
      </c>
    </row>
    <row r="4708" spans="1:1" x14ac:dyDescent="0.35">
      <c r="A4708" s="16" t="str">
        <f t="shared" si="73"/>
        <v/>
      </c>
    </row>
    <row r="4709" spans="1:1" x14ac:dyDescent="0.35">
      <c r="A4709" s="16" t="str">
        <f t="shared" si="73"/>
        <v/>
      </c>
    </row>
    <row r="4710" spans="1:1" x14ac:dyDescent="0.35">
      <c r="A4710" s="16" t="str">
        <f t="shared" si="73"/>
        <v/>
      </c>
    </row>
    <row r="4711" spans="1:1" x14ac:dyDescent="0.35">
      <c r="A4711" s="16" t="str">
        <f t="shared" si="73"/>
        <v/>
      </c>
    </row>
    <row r="4712" spans="1:1" x14ac:dyDescent="0.35">
      <c r="A4712" s="16" t="str">
        <f t="shared" si="73"/>
        <v/>
      </c>
    </row>
    <row r="4713" spans="1:1" x14ac:dyDescent="0.35">
      <c r="A4713" s="16" t="str">
        <f t="shared" si="73"/>
        <v/>
      </c>
    </row>
    <row r="4714" spans="1:1" x14ac:dyDescent="0.35">
      <c r="A4714" s="16" t="str">
        <f t="shared" si="73"/>
        <v/>
      </c>
    </row>
    <row r="4715" spans="1:1" x14ac:dyDescent="0.35">
      <c r="A4715" s="16" t="str">
        <f t="shared" si="73"/>
        <v/>
      </c>
    </row>
    <row r="4716" spans="1:1" x14ac:dyDescent="0.35">
      <c r="A4716" s="16" t="str">
        <f t="shared" si="73"/>
        <v/>
      </c>
    </row>
    <row r="4717" spans="1:1" x14ac:dyDescent="0.35">
      <c r="A4717" s="16" t="str">
        <f t="shared" si="73"/>
        <v/>
      </c>
    </row>
    <row r="4718" spans="1:1" x14ac:dyDescent="0.35">
      <c r="A4718" s="16" t="str">
        <f t="shared" si="73"/>
        <v/>
      </c>
    </row>
    <row r="4719" spans="1:1" x14ac:dyDescent="0.35">
      <c r="A4719" s="16" t="str">
        <f t="shared" si="73"/>
        <v/>
      </c>
    </row>
    <row r="4720" spans="1:1" x14ac:dyDescent="0.35">
      <c r="A4720" s="16" t="str">
        <f t="shared" si="73"/>
        <v/>
      </c>
    </row>
    <row r="4721" spans="1:1" x14ac:dyDescent="0.35">
      <c r="A4721" s="16" t="str">
        <f t="shared" si="73"/>
        <v/>
      </c>
    </row>
    <row r="4722" spans="1:1" x14ac:dyDescent="0.35">
      <c r="A4722" s="16" t="str">
        <f t="shared" si="73"/>
        <v/>
      </c>
    </row>
    <row r="4723" spans="1:1" x14ac:dyDescent="0.35">
      <c r="A4723" s="16" t="str">
        <f t="shared" si="73"/>
        <v/>
      </c>
    </row>
    <row r="4724" spans="1:1" x14ac:dyDescent="0.35">
      <c r="A4724" s="16" t="str">
        <f t="shared" si="73"/>
        <v/>
      </c>
    </row>
    <row r="4725" spans="1:1" x14ac:dyDescent="0.35">
      <c r="A4725" s="16" t="str">
        <f t="shared" si="73"/>
        <v/>
      </c>
    </row>
    <row r="4726" spans="1:1" x14ac:dyDescent="0.35">
      <c r="A4726" s="16" t="str">
        <f t="shared" si="73"/>
        <v/>
      </c>
    </row>
    <row r="4727" spans="1:1" x14ac:dyDescent="0.35">
      <c r="A4727" s="16" t="str">
        <f t="shared" si="73"/>
        <v/>
      </c>
    </row>
    <row r="4728" spans="1:1" x14ac:dyDescent="0.35">
      <c r="A4728" s="16" t="str">
        <f t="shared" si="73"/>
        <v/>
      </c>
    </row>
    <row r="4729" spans="1:1" x14ac:dyDescent="0.35">
      <c r="A4729" s="16" t="str">
        <f t="shared" si="73"/>
        <v/>
      </c>
    </row>
    <row r="4730" spans="1:1" x14ac:dyDescent="0.35">
      <c r="A4730" s="16" t="str">
        <f t="shared" si="73"/>
        <v/>
      </c>
    </row>
    <row r="4731" spans="1:1" x14ac:dyDescent="0.35">
      <c r="A4731" s="16" t="str">
        <f t="shared" si="73"/>
        <v/>
      </c>
    </row>
    <row r="4732" spans="1:1" x14ac:dyDescent="0.35">
      <c r="A4732" s="16" t="str">
        <f t="shared" si="73"/>
        <v/>
      </c>
    </row>
    <row r="4733" spans="1:1" x14ac:dyDescent="0.35">
      <c r="A4733" s="16" t="str">
        <f t="shared" si="73"/>
        <v/>
      </c>
    </row>
    <row r="4734" spans="1:1" x14ac:dyDescent="0.35">
      <c r="A4734" s="16" t="str">
        <f t="shared" si="73"/>
        <v/>
      </c>
    </row>
    <row r="4735" spans="1:1" x14ac:dyDescent="0.35">
      <c r="A4735" s="16" t="str">
        <f t="shared" si="73"/>
        <v/>
      </c>
    </row>
    <row r="4736" spans="1:1" x14ac:dyDescent="0.35">
      <c r="A4736" s="16" t="str">
        <f t="shared" si="73"/>
        <v/>
      </c>
    </row>
    <row r="4737" spans="1:1" x14ac:dyDescent="0.35">
      <c r="A4737" s="16" t="str">
        <f t="shared" si="73"/>
        <v/>
      </c>
    </row>
    <row r="4738" spans="1:1" x14ac:dyDescent="0.35">
      <c r="A4738" s="16" t="str">
        <f t="shared" si="73"/>
        <v/>
      </c>
    </row>
    <row r="4739" spans="1:1" x14ac:dyDescent="0.35">
      <c r="A4739" s="16" t="str">
        <f t="shared" si="73"/>
        <v/>
      </c>
    </row>
    <row r="4740" spans="1:1" x14ac:dyDescent="0.35">
      <c r="A4740" s="16" t="str">
        <f t="shared" si="73"/>
        <v/>
      </c>
    </row>
    <row r="4741" spans="1:1" x14ac:dyDescent="0.35">
      <c r="A4741" s="16" t="str">
        <f t="shared" si="73"/>
        <v/>
      </c>
    </row>
    <row r="4742" spans="1:1" x14ac:dyDescent="0.35">
      <c r="A4742" s="16" t="str">
        <f t="shared" si="73"/>
        <v/>
      </c>
    </row>
    <row r="4743" spans="1:1" x14ac:dyDescent="0.35">
      <c r="A4743" s="16" t="str">
        <f t="shared" si="73"/>
        <v/>
      </c>
    </row>
    <row r="4744" spans="1:1" x14ac:dyDescent="0.35">
      <c r="A4744" s="16" t="str">
        <f t="shared" si="73"/>
        <v/>
      </c>
    </row>
    <row r="4745" spans="1:1" x14ac:dyDescent="0.35">
      <c r="A4745" s="16" t="str">
        <f t="shared" si="73"/>
        <v/>
      </c>
    </row>
    <row r="4746" spans="1:1" x14ac:dyDescent="0.35">
      <c r="A4746" s="16" t="str">
        <f t="shared" si="73"/>
        <v/>
      </c>
    </row>
    <row r="4747" spans="1:1" x14ac:dyDescent="0.35">
      <c r="A4747" s="16" t="str">
        <f t="shared" si="73"/>
        <v/>
      </c>
    </row>
    <row r="4748" spans="1:1" x14ac:dyDescent="0.35">
      <c r="A4748" s="16" t="str">
        <f t="shared" ref="A4748:A4811" si="74">B4748&amp;C4748&amp;D4748</f>
        <v/>
      </c>
    </row>
    <row r="4749" spans="1:1" x14ac:dyDescent="0.35">
      <c r="A4749" s="16" t="str">
        <f t="shared" si="74"/>
        <v/>
      </c>
    </row>
    <row r="4750" spans="1:1" x14ac:dyDescent="0.35">
      <c r="A4750" s="16" t="str">
        <f t="shared" si="74"/>
        <v/>
      </c>
    </row>
    <row r="4751" spans="1:1" x14ac:dyDescent="0.35">
      <c r="A4751" s="16" t="str">
        <f t="shared" si="74"/>
        <v/>
      </c>
    </row>
    <row r="4752" spans="1:1" x14ac:dyDescent="0.35">
      <c r="A4752" s="16" t="str">
        <f t="shared" si="74"/>
        <v/>
      </c>
    </row>
    <row r="4753" spans="1:1" x14ac:dyDescent="0.35">
      <c r="A4753" s="16" t="str">
        <f t="shared" si="74"/>
        <v/>
      </c>
    </row>
    <row r="4754" spans="1:1" x14ac:dyDescent="0.35">
      <c r="A4754" s="16" t="str">
        <f t="shared" si="74"/>
        <v/>
      </c>
    </row>
    <row r="4755" spans="1:1" x14ac:dyDescent="0.35">
      <c r="A4755" s="16" t="str">
        <f t="shared" si="74"/>
        <v/>
      </c>
    </row>
    <row r="4756" spans="1:1" x14ac:dyDescent="0.35">
      <c r="A4756" s="16" t="str">
        <f t="shared" si="74"/>
        <v/>
      </c>
    </row>
    <row r="4757" spans="1:1" x14ac:dyDescent="0.35">
      <c r="A4757" s="16" t="str">
        <f t="shared" si="74"/>
        <v/>
      </c>
    </row>
    <row r="4758" spans="1:1" x14ac:dyDescent="0.35">
      <c r="A4758" s="16" t="str">
        <f t="shared" si="74"/>
        <v/>
      </c>
    </row>
    <row r="4759" spans="1:1" x14ac:dyDescent="0.35">
      <c r="A4759" s="16" t="str">
        <f t="shared" si="74"/>
        <v/>
      </c>
    </row>
    <row r="4760" spans="1:1" x14ac:dyDescent="0.35">
      <c r="A4760" s="16" t="str">
        <f t="shared" si="74"/>
        <v/>
      </c>
    </row>
    <row r="4761" spans="1:1" x14ac:dyDescent="0.35">
      <c r="A4761" s="16" t="str">
        <f t="shared" si="74"/>
        <v/>
      </c>
    </row>
    <row r="4762" spans="1:1" x14ac:dyDescent="0.35">
      <c r="A4762" s="16" t="str">
        <f t="shared" si="74"/>
        <v/>
      </c>
    </row>
    <row r="4763" spans="1:1" x14ac:dyDescent="0.35">
      <c r="A4763" s="16" t="str">
        <f t="shared" si="74"/>
        <v/>
      </c>
    </row>
    <row r="4764" spans="1:1" x14ac:dyDescent="0.35">
      <c r="A4764" s="16" t="str">
        <f t="shared" si="74"/>
        <v/>
      </c>
    </row>
    <row r="4765" spans="1:1" x14ac:dyDescent="0.35">
      <c r="A4765" s="16" t="str">
        <f t="shared" si="74"/>
        <v/>
      </c>
    </row>
    <row r="4766" spans="1:1" x14ac:dyDescent="0.35">
      <c r="A4766" s="16" t="str">
        <f t="shared" si="74"/>
        <v/>
      </c>
    </row>
    <row r="4767" spans="1:1" x14ac:dyDescent="0.35">
      <c r="A4767" s="16" t="str">
        <f t="shared" si="74"/>
        <v/>
      </c>
    </row>
    <row r="4768" spans="1:1" x14ac:dyDescent="0.35">
      <c r="A4768" s="16" t="str">
        <f t="shared" si="74"/>
        <v/>
      </c>
    </row>
    <row r="4769" spans="1:1" x14ac:dyDescent="0.35">
      <c r="A4769" s="16" t="str">
        <f t="shared" si="74"/>
        <v/>
      </c>
    </row>
    <row r="4770" spans="1:1" x14ac:dyDescent="0.35">
      <c r="A4770" s="16" t="str">
        <f t="shared" si="74"/>
        <v/>
      </c>
    </row>
    <row r="4771" spans="1:1" x14ac:dyDescent="0.35">
      <c r="A4771" s="16" t="str">
        <f t="shared" si="74"/>
        <v/>
      </c>
    </row>
    <row r="4772" spans="1:1" x14ac:dyDescent="0.35">
      <c r="A4772" s="16" t="str">
        <f t="shared" si="74"/>
        <v/>
      </c>
    </row>
    <row r="4773" spans="1:1" x14ac:dyDescent="0.35">
      <c r="A4773" s="16" t="str">
        <f t="shared" si="74"/>
        <v/>
      </c>
    </row>
    <row r="4774" spans="1:1" x14ac:dyDescent="0.35">
      <c r="A4774" s="16" t="str">
        <f t="shared" si="74"/>
        <v/>
      </c>
    </row>
    <row r="4775" spans="1:1" x14ac:dyDescent="0.35">
      <c r="A4775" s="16" t="str">
        <f t="shared" si="74"/>
        <v/>
      </c>
    </row>
    <row r="4776" spans="1:1" x14ac:dyDescent="0.35">
      <c r="A4776" s="16" t="str">
        <f t="shared" si="74"/>
        <v/>
      </c>
    </row>
    <row r="4777" spans="1:1" x14ac:dyDescent="0.35">
      <c r="A4777" s="16" t="str">
        <f t="shared" si="74"/>
        <v/>
      </c>
    </row>
    <row r="4778" spans="1:1" x14ac:dyDescent="0.35">
      <c r="A4778" s="16" t="str">
        <f t="shared" si="74"/>
        <v/>
      </c>
    </row>
    <row r="4779" spans="1:1" x14ac:dyDescent="0.35">
      <c r="A4779" s="16" t="str">
        <f t="shared" si="74"/>
        <v/>
      </c>
    </row>
    <row r="4780" spans="1:1" x14ac:dyDescent="0.35">
      <c r="A4780" s="16" t="str">
        <f t="shared" si="74"/>
        <v/>
      </c>
    </row>
    <row r="4781" spans="1:1" x14ac:dyDescent="0.35">
      <c r="A4781" s="16" t="str">
        <f t="shared" si="74"/>
        <v/>
      </c>
    </row>
    <row r="4782" spans="1:1" x14ac:dyDescent="0.35">
      <c r="A4782" s="16" t="str">
        <f t="shared" si="74"/>
        <v/>
      </c>
    </row>
    <row r="4783" spans="1:1" x14ac:dyDescent="0.35">
      <c r="A4783" s="16" t="str">
        <f t="shared" si="74"/>
        <v/>
      </c>
    </row>
    <row r="4784" spans="1:1" x14ac:dyDescent="0.35">
      <c r="A4784" s="16" t="str">
        <f t="shared" si="74"/>
        <v/>
      </c>
    </row>
    <row r="4785" spans="1:1" x14ac:dyDescent="0.35">
      <c r="A4785" s="16" t="str">
        <f t="shared" si="74"/>
        <v/>
      </c>
    </row>
    <row r="4786" spans="1:1" x14ac:dyDescent="0.35">
      <c r="A4786" s="16" t="str">
        <f t="shared" si="74"/>
        <v/>
      </c>
    </row>
    <row r="4787" spans="1:1" x14ac:dyDescent="0.35">
      <c r="A4787" s="16" t="str">
        <f t="shared" si="74"/>
        <v/>
      </c>
    </row>
    <row r="4788" spans="1:1" x14ac:dyDescent="0.35">
      <c r="A4788" s="16" t="str">
        <f t="shared" si="74"/>
        <v/>
      </c>
    </row>
    <row r="4789" spans="1:1" x14ac:dyDescent="0.35">
      <c r="A4789" s="16" t="str">
        <f t="shared" si="74"/>
        <v/>
      </c>
    </row>
    <row r="4790" spans="1:1" x14ac:dyDescent="0.35">
      <c r="A4790" s="16" t="str">
        <f t="shared" si="74"/>
        <v/>
      </c>
    </row>
    <row r="4791" spans="1:1" x14ac:dyDescent="0.35">
      <c r="A4791" s="16" t="str">
        <f t="shared" si="74"/>
        <v/>
      </c>
    </row>
    <row r="4792" spans="1:1" x14ac:dyDescent="0.35">
      <c r="A4792" s="16" t="str">
        <f t="shared" si="74"/>
        <v/>
      </c>
    </row>
    <row r="4793" spans="1:1" x14ac:dyDescent="0.35">
      <c r="A4793" s="16" t="str">
        <f t="shared" si="74"/>
        <v/>
      </c>
    </row>
    <row r="4794" spans="1:1" x14ac:dyDescent="0.35">
      <c r="A4794" s="16" t="str">
        <f t="shared" si="74"/>
        <v/>
      </c>
    </row>
    <row r="4795" spans="1:1" x14ac:dyDescent="0.35">
      <c r="A4795" s="16" t="str">
        <f t="shared" si="74"/>
        <v/>
      </c>
    </row>
    <row r="4796" spans="1:1" x14ac:dyDescent="0.35">
      <c r="A4796" s="16" t="str">
        <f t="shared" si="74"/>
        <v/>
      </c>
    </row>
    <row r="4797" spans="1:1" x14ac:dyDescent="0.35">
      <c r="A4797" s="16" t="str">
        <f t="shared" si="74"/>
        <v/>
      </c>
    </row>
    <row r="4798" spans="1:1" x14ac:dyDescent="0.35">
      <c r="A4798" s="16" t="str">
        <f t="shared" si="74"/>
        <v/>
      </c>
    </row>
    <row r="4799" spans="1:1" x14ac:dyDescent="0.35">
      <c r="A4799" s="16" t="str">
        <f t="shared" si="74"/>
        <v/>
      </c>
    </row>
    <row r="4800" spans="1:1" x14ac:dyDescent="0.35">
      <c r="A4800" s="16" t="str">
        <f t="shared" si="74"/>
        <v/>
      </c>
    </row>
    <row r="4801" spans="1:1" x14ac:dyDescent="0.35">
      <c r="A4801" s="16" t="str">
        <f t="shared" si="74"/>
        <v/>
      </c>
    </row>
    <row r="4802" spans="1:1" x14ac:dyDescent="0.35">
      <c r="A4802" s="16" t="str">
        <f t="shared" si="74"/>
        <v/>
      </c>
    </row>
    <row r="4803" spans="1:1" x14ac:dyDescent="0.35">
      <c r="A4803" s="16" t="str">
        <f t="shared" si="74"/>
        <v/>
      </c>
    </row>
    <row r="4804" spans="1:1" x14ac:dyDescent="0.35">
      <c r="A4804" s="16" t="str">
        <f t="shared" si="74"/>
        <v/>
      </c>
    </row>
    <row r="4805" spans="1:1" x14ac:dyDescent="0.35">
      <c r="A4805" s="16" t="str">
        <f t="shared" si="74"/>
        <v/>
      </c>
    </row>
    <row r="4806" spans="1:1" x14ac:dyDescent="0.35">
      <c r="A4806" s="16" t="str">
        <f t="shared" si="74"/>
        <v/>
      </c>
    </row>
    <row r="4807" spans="1:1" x14ac:dyDescent="0.35">
      <c r="A4807" s="16" t="str">
        <f t="shared" si="74"/>
        <v/>
      </c>
    </row>
    <row r="4808" spans="1:1" x14ac:dyDescent="0.35">
      <c r="A4808" s="16" t="str">
        <f t="shared" si="74"/>
        <v/>
      </c>
    </row>
    <row r="4809" spans="1:1" x14ac:dyDescent="0.35">
      <c r="A4809" s="16" t="str">
        <f t="shared" si="74"/>
        <v/>
      </c>
    </row>
    <row r="4810" spans="1:1" x14ac:dyDescent="0.35">
      <c r="A4810" s="16" t="str">
        <f t="shared" si="74"/>
        <v/>
      </c>
    </row>
    <row r="4811" spans="1:1" x14ac:dyDescent="0.35">
      <c r="A4811" s="16" t="str">
        <f t="shared" si="74"/>
        <v/>
      </c>
    </row>
    <row r="4812" spans="1:1" x14ac:dyDescent="0.35">
      <c r="A4812" s="16" t="str">
        <f t="shared" ref="A4812:A4875" si="75">B4812&amp;C4812&amp;D4812</f>
        <v/>
      </c>
    </row>
    <row r="4813" spans="1:1" x14ac:dyDescent="0.35">
      <c r="A4813" s="16" t="str">
        <f t="shared" si="75"/>
        <v/>
      </c>
    </row>
    <row r="4814" spans="1:1" x14ac:dyDescent="0.35">
      <c r="A4814" s="16" t="str">
        <f t="shared" si="75"/>
        <v/>
      </c>
    </row>
    <row r="4815" spans="1:1" x14ac:dyDescent="0.35">
      <c r="A4815" s="16" t="str">
        <f t="shared" si="75"/>
        <v/>
      </c>
    </row>
    <row r="4816" spans="1:1" x14ac:dyDescent="0.35">
      <c r="A4816" s="16" t="str">
        <f t="shared" si="75"/>
        <v/>
      </c>
    </row>
    <row r="4817" spans="1:1" x14ac:dyDescent="0.35">
      <c r="A4817" s="16" t="str">
        <f t="shared" si="75"/>
        <v/>
      </c>
    </row>
    <row r="4818" spans="1:1" x14ac:dyDescent="0.35">
      <c r="A4818" s="16" t="str">
        <f t="shared" si="75"/>
        <v/>
      </c>
    </row>
    <row r="4819" spans="1:1" x14ac:dyDescent="0.35">
      <c r="A4819" s="16" t="str">
        <f t="shared" si="75"/>
        <v/>
      </c>
    </row>
    <row r="4820" spans="1:1" x14ac:dyDescent="0.35">
      <c r="A4820" s="16" t="str">
        <f t="shared" si="75"/>
        <v/>
      </c>
    </row>
    <row r="4821" spans="1:1" x14ac:dyDescent="0.35">
      <c r="A4821" s="16" t="str">
        <f t="shared" si="75"/>
        <v/>
      </c>
    </row>
    <row r="4822" spans="1:1" x14ac:dyDescent="0.35">
      <c r="A4822" s="16" t="str">
        <f t="shared" si="75"/>
        <v/>
      </c>
    </row>
    <row r="4823" spans="1:1" x14ac:dyDescent="0.35">
      <c r="A4823" s="16" t="str">
        <f t="shared" si="75"/>
        <v/>
      </c>
    </row>
    <row r="4824" spans="1:1" x14ac:dyDescent="0.35">
      <c r="A4824" s="16" t="str">
        <f t="shared" si="75"/>
        <v/>
      </c>
    </row>
    <row r="4825" spans="1:1" x14ac:dyDescent="0.35">
      <c r="A4825" s="16" t="str">
        <f t="shared" si="75"/>
        <v/>
      </c>
    </row>
    <row r="4826" spans="1:1" x14ac:dyDescent="0.35">
      <c r="A4826" s="16" t="str">
        <f t="shared" si="75"/>
        <v/>
      </c>
    </row>
    <row r="4827" spans="1:1" x14ac:dyDescent="0.35">
      <c r="A4827" s="16" t="str">
        <f t="shared" si="75"/>
        <v/>
      </c>
    </row>
    <row r="4828" spans="1:1" x14ac:dyDescent="0.35">
      <c r="A4828" s="16" t="str">
        <f t="shared" si="75"/>
        <v/>
      </c>
    </row>
    <row r="4829" spans="1:1" x14ac:dyDescent="0.35">
      <c r="A4829" s="16" t="str">
        <f t="shared" si="75"/>
        <v/>
      </c>
    </row>
    <row r="4830" spans="1:1" x14ac:dyDescent="0.35">
      <c r="A4830" s="16" t="str">
        <f t="shared" si="75"/>
        <v/>
      </c>
    </row>
    <row r="4831" spans="1:1" x14ac:dyDescent="0.35">
      <c r="A4831" s="16" t="str">
        <f t="shared" si="75"/>
        <v/>
      </c>
    </row>
    <row r="4832" spans="1:1" x14ac:dyDescent="0.35">
      <c r="A4832" s="16" t="str">
        <f t="shared" si="75"/>
        <v/>
      </c>
    </row>
    <row r="4833" spans="1:1" x14ac:dyDescent="0.35">
      <c r="A4833" s="16" t="str">
        <f t="shared" si="75"/>
        <v/>
      </c>
    </row>
    <row r="4834" spans="1:1" x14ac:dyDescent="0.35">
      <c r="A4834" s="16" t="str">
        <f t="shared" si="75"/>
        <v/>
      </c>
    </row>
    <row r="4835" spans="1:1" x14ac:dyDescent="0.35">
      <c r="A4835" s="16" t="str">
        <f t="shared" si="75"/>
        <v/>
      </c>
    </row>
    <row r="4836" spans="1:1" x14ac:dyDescent="0.35">
      <c r="A4836" s="16" t="str">
        <f t="shared" si="75"/>
        <v/>
      </c>
    </row>
    <row r="4837" spans="1:1" x14ac:dyDescent="0.35">
      <c r="A4837" s="16" t="str">
        <f t="shared" si="75"/>
        <v/>
      </c>
    </row>
    <row r="4838" spans="1:1" x14ac:dyDescent="0.35">
      <c r="A4838" s="16" t="str">
        <f t="shared" si="75"/>
        <v/>
      </c>
    </row>
    <row r="4839" spans="1:1" x14ac:dyDescent="0.35">
      <c r="A4839" s="16" t="str">
        <f t="shared" si="75"/>
        <v/>
      </c>
    </row>
    <row r="4840" spans="1:1" x14ac:dyDescent="0.35">
      <c r="A4840" s="16" t="str">
        <f t="shared" si="75"/>
        <v/>
      </c>
    </row>
    <row r="4841" spans="1:1" x14ac:dyDescent="0.35">
      <c r="A4841" s="16" t="str">
        <f t="shared" si="75"/>
        <v/>
      </c>
    </row>
    <row r="4842" spans="1:1" x14ac:dyDescent="0.35">
      <c r="A4842" s="16" t="str">
        <f t="shared" si="75"/>
        <v/>
      </c>
    </row>
    <row r="4843" spans="1:1" x14ac:dyDescent="0.35">
      <c r="A4843" s="16" t="str">
        <f t="shared" si="75"/>
        <v/>
      </c>
    </row>
    <row r="4844" spans="1:1" x14ac:dyDescent="0.35">
      <c r="A4844" s="16" t="str">
        <f t="shared" si="75"/>
        <v/>
      </c>
    </row>
    <row r="4845" spans="1:1" x14ac:dyDescent="0.35">
      <c r="A4845" s="16" t="str">
        <f t="shared" si="75"/>
        <v/>
      </c>
    </row>
    <row r="4846" spans="1:1" x14ac:dyDescent="0.35">
      <c r="A4846" s="16" t="str">
        <f t="shared" si="75"/>
        <v/>
      </c>
    </row>
    <row r="4847" spans="1:1" x14ac:dyDescent="0.35">
      <c r="A4847" s="16" t="str">
        <f t="shared" si="75"/>
        <v/>
      </c>
    </row>
    <row r="4848" spans="1:1" x14ac:dyDescent="0.35">
      <c r="A4848" s="16" t="str">
        <f t="shared" si="75"/>
        <v/>
      </c>
    </row>
    <row r="4849" spans="1:1" x14ac:dyDescent="0.35">
      <c r="A4849" s="16" t="str">
        <f t="shared" si="75"/>
        <v/>
      </c>
    </row>
    <row r="4850" spans="1:1" x14ac:dyDescent="0.35">
      <c r="A4850" s="16" t="str">
        <f t="shared" si="75"/>
        <v/>
      </c>
    </row>
    <row r="4851" spans="1:1" x14ac:dyDescent="0.35">
      <c r="A4851" s="16" t="str">
        <f t="shared" si="75"/>
        <v/>
      </c>
    </row>
    <row r="4852" spans="1:1" x14ac:dyDescent="0.35">
      <c r="A4852" s="16" t="str">
        <f t="shared" si="75"/>
        <v/>
      </c>
    </row>
    <row r="4853" spans="1:1" x14ac:dyDescent="0.35">
      <c r="A4853" s="16" t="str">
        <f t="shared" si="75"/>
        <v/>
      </c>
    </row>
    <row r="4854" spans="1:1" x14ac:dyDescent="0.35">
      <c r="A4854" s="16" t="str">
        <f t="shared" si="75"/>
        <v/>
      </c>
    </row>
    <row r="4855" spans="1:1" x14ac:dyDescent="0.35">
      <c r="A4855" s="16" t="str">
        <f t="shared" si="75"/>
        <v/>
      </c>
    </row>
    <row r="4856" spans="1:1" x14ac:dyDescent="0.35">
      <c r="A4856" s="16" t="str">
        <f t="shared" si="75"/>
        <v/>
      </c>
    </row>
    <row r="4857" spans="1:1" x14ac:dyDescent="0.35">
      <c r="A4857" s="16" t="str">
        <f t="shared" si="75"/>
        <v/>
      </c>
    </row>
    <row r="4858" spans="1:1" x14ac:dyDescent="0.35">
      <c r="A4858" s="16" t="str">
        <f t="shared" si="75"/>
        <v/>
      </c>
    </row>
    <row r="4859" spans="1:1" x14ac:dyDescent="0.35">
      <c r="A4859" s="16" t="str">
        <f t="shared" si="75"/>
        <v/>
      </c>
    </row>
    <row r="4860" spans="1:1" x14ac:dyDescent="0.35">
      <c r="A4860" s="16" t="str">
        <f t="shared" si="75"/>
        <v/>
      </c>
    </row>
    <row r="4861" spans="1:1" x14ac:dyDescent="0.35">
      <c r="A4861" s="16" t="str">
        <f t="shared" si="75"/>
        <v/>
      </c>
    </row>
    <row r="4862" spans="1:1" x14ac:dyDescent="0.35">
      <c r="A4862" s="16" t="str">
        <f t="shared" si="75"/>
        <v/>
      </c>
    </row>
    <row r="4863" spans="1:1" x14ac:dyDescent="0.35">
      <c r="A4863" s="16" t="str">
        <f t="shared" si="75"/>
        <v/>
      </c>
    </row>
    <row r="4864" spans="1:1" x14ac:dyDescent="0.35">
      <c r="A4864" s="16" t="str">
        <f t="shared" si="75"/>
        <v/>
      </c>
    </row>
    <row r="4865" spans="1:1" x14ac:dyDescent="0.35">
      <c r="A4865" s="16" t="str">
        <f t="shared" si="75"/>
        <v/>
      </c>
    </row>
    <row r="4866" spans="1:1" x14ac:dyDescent="0.35">
      <c r="A4866" s="16" t="str">
        <f t="shared" si="75"/>
        <v/>
      </c>
    </row>
    <row r="4867" spans="1:1" x14ac:dyDescent="0.35">
      <c r="A4867" s="16" t="str">
        <f t="shared" si="75"/>
        <v/>
      </c>
    </row>
    <row r="4868" spans="1:1" x14ac:dyDescent="0.35">
      <c r="A4868" s="16" t="str">
        <f t="shared" si="75"/>
        <v/>
      </c>
    </row>
    <row r="4869" spans="1:1" x14ac:dyDescent="0.35">
      <c r="A4869" s="16" t="str">
        <f t="shared" si="75"/>
        <v/>
      </c>
    </row>
    <row r="4870" spans="1:1" x14ac:dyDescent="0.35">
      <c r="A4870" s="16" t="str">
        <f t="shared" si="75"/>
        <v/>
      </c>
    </row>
    <row r="4871" spans="1:1" x14ac:dyDescent="0.35">
      <c r="A4871" s="16" t="str">
        <f t="shared" si="75"/>
        <v/>
      </c>
    </row>
    <row r="4872" spans="1:1" x14ac:dyDescent="0.35">
      <c r="A4872" s="16" t="str">
        <f t="shared" si="75"/>
        <v/>
      </c>
    </row>
    <row r="4873" spans="1:1" x14ac:dyDescent="0.35">
      <c r="A4873" s="16" t="str">
        <f t="shared" si="75"/>
        <v/>
      </c>
    </row>
    <row r="4874" spans="1:1" x14ac:dyDescent="0.35">
      <c r="A4874" s="16" t="str">
        <f t="shared" si="75"/>
        <v/>
      </c>
    </row>
    <row r="4875" spans="1:1" x14ac:dyDescent="0.35">
      <c r="A4875" s="16" t="str">
        <f t="shared" si="75"/>
        <v/>
      </c>
    </row>
    <row r="4876" spans="1:1" x14ac:dyDescent="0.35">
      <c r="A4876" s="16" t="str">
        <f t="shared" ref="A4876:A4939" si="76">B4876&amp;C4876&amp;D4876</f>
        <v/>
      </c>
    </row>
    <row r="4877" spans="1:1" x14ac:dyDescent="0.35">
      <c r="A4877" s="16" t="str">
        <f t="shared" si="76"/>
        <v/>
      </c>
    </row>
    <row r="4878" spans="1:1" x14ac:dyDescent="0.35">
      <c r="A4878" s="16" t="str">
        <f t="shared" si="76"/>
        <v/>
      </c>
    </row>
    <row r="4879" spans="1:1" x14ac:dyDescent="0.35">
      <c r="A4879" s="16" t="str">
        <f t="shared" si="76"/>
        <v/>
      </c>
    </row>
    <row r="4880" spans="1:1" x14ac:dyDescent="0.35">
      <c r="A4880" s="16" t="str">
        <f t="shared" si="76"/>
        <v/>
      </c>
    </row>
    <row r="4881" spans="1:1" x14ac:dyDescent="0.35">
      <c r="A4881" s="16" t="str">
        <f t="shared" si="76"/>
        <v/>
      </c>
    </row>
    <row r="4882" spans="1:1" x14ac:dyDescent="0.35">
      <c r="A4882" s="16" t="str">
        <f t="shared" si="76"/>
        <v/>
      </c>
    </row>
    <row r="4883" spans="1:1" x14ac:dyDescent="0.35">
      <c r="A4883" s="16" t="str">
        <f t="shared" si="76"/>
        <v/>
      </c>
    </row>
    <row r="4884" spans="1:1" x14ac:dyDescent="0.35">
      <c r="A4884" s="16" t="str">
        <f t="shared" si="76"/>
        <v/>
      </c>
    </row>
    <row r="4885" spans="1:1" x14ac:dyDescent="0.35">
      <c r="A4885" s="16" t="str">
        <f t="shared" si="76"/>
        <v/>
      </c>
    </row>
    <row r="4886" spans="1:1" x14ac:dyDescent="0.35">
      <c r="A4886" s="16" t="str">
        <f t="shared" si="76"/>
        <v/>
      </c>
    </row>
    <row r="4887" spans="1:1" x14ac:dyDescent="0.35">
      <c r="A4887" s="16" t="str">
        <f t="shared" si="76"/>
        <v/>
      </c>
    </row>
    <row r="4888" spans="1:1" x14ac:dyDescent="0.35">
      <c r="A4888" s="16" t="str">
        <f t="shared" si="76"/>
        <v/>
      </c>
    </row>
    <row r="4889" spans="1:1" x14ac:dyDescent="0.35">
      <c r="A4889" s="16" t="str">
        <f t="shared" si="76"/>
        <v/>
      </c>
    </row>
    <row r="4890" spans="1:1" x14ac:dyDescent="0.35">
      <c r="A4890" s="16" t="str">
        <f t="shared" si="76"/>
        <v/>
      </c>
    </row>
    <row r="4891" spans="1:1" x14ac:dyDescent="0.35">
      <c r="A4891" s="16" t="str">
        <f t="shared" si="76"/>
        <v/>
      </c>
    </row>
    <row r="4892" spans="1:1" x14ac:dyDescent="0.35">
      <c r="A4892" s="16" t="str">
        <f t="shared" si="76"/>
        <v/>
      </c>
    </row>
    <row r="4893" spans="1:1" x14ac:dyDescent="0.35">
      <c r="A4893" s="16" t="str">
        <f t="shared" si="76"/>
        <v/>
      </c>
    </row>
    <row r="4894" spans="1:1" x14ac:dyDescent="0.35">
      <c r="A4894" s="16" t="str">
        <f t="shared" si="76"/>
        <v/>
      </c>
    </row>
    <row r="4895" spans="1:1" x14ac:dyDescent="0.35">
      <c r="A4895" s="16" t="str">
        <f t="shared" si="76"/>
        <v/>
      </c>
    </row>
    <row r="4896" spans="1:1" x14ac:dyDescent="0.35">
      <c r="A4896" s="16" t="str">
        <f t="shared" si="76"/>
        <v/>
      </c>
    </row>
    <row r="4897" spans="1:1" x14ac:dyDescent="0.35">
      <c r="A4897" s="16" t="str">
        <f t="shared" si="76"/>
        <v/>
      </c>
    </row>
    <row r="4898" spans="1:1" x14ac:dyDescent="0.35">
      <c r="A4898" s="16" t="str">
        <f t="shared" si="76"/>
        <v/>
      </c>
    </row>
    <row r="4899" spans="1:1" x14ac:dyDescent="0.35">
      <c r="A4899" s="16" t="str">
        <f t="shared" si="76"/>
        <v/>
      </c>
    </row>
    <row r="4900" spans="1:1" x14ac:dyDescent="0.35">
      <c r="A4900" s="16" t="str">
        <f t="shared" si="76"/>
        <v/>
      </c>
    </row>
    <row r="4901" spans="1:1" x14ac:dyDescent="0.35">
      <c r="A4901" s="16" t="str">
        <f t="shared" si="76"/>
        <v/>
      </c>
    </row>
    <row r="4902" spans="1:1" x14ac:dyDescent="0.35">
      <c r="A4902" s="16" t="str">
        <f t="shared" si="76"/>
        <v/>
      </c>
    </row>
    <row r="4903" spans="1:1" x14ac:dyDescent="0.35">
      <c r="A4903" s="16" t="str">
        <f t="shared" si="76"/>
        <v/>
      </c>
    </row>
    <row r="4904" spans="1:1" x14ac:dyDescent="0.35">
      <c r="A4904" s="16" t="str">
        <f t="shared" si="76"/>
        <v/>
      </c>
    </row>
    <row r="4905" spans="1:1" x14ac:dyDescent="0.35">
      <c r="A4905" s="16" t="str">
        <f t="shared" si="76"/>
        <v/>
      </c>
    </row>
    <row r="4906" spans="1:1" x14ac:dyDescent="0.35">
      <c r="A4906" s="16" t="str">
        <f t="shared" si="76"/>
        <v/>
      </c>
    </row>
    <row r="4907" spans="1:1" x14ac:dyDescent="0.35">
      <c r="A4907" s="16" t="str">
        <f t="shared" si="76"/>
        <v/>
      </c>
    </row>
    <row r="4908" spans="1:1" x14ac:dyDescent="0.35">
      <c r="A4908" s="16" t="str">
        <f t="shared" si="76"/>
        <v/>
      </c>
    </row>
    <row r="4909" spans="1:1" x14ac:dyDescent="0.35">
      <c r="A4909" s="16" t="str">
        <f t="shared" si="76"/>
        <v/>
      </c>
    </row>
    <row r="4910" spans="1:1" x14ac:dyDescent="0.35">
      <c r="A4910" s="16" t="str">
        <f t="shared" si="76"/>
        <v/>
      </c>
    </row>
    <row r="4911" spans="1:1" x14ac:dyDescent="0.35">
      <c r="A4911" s="16" t="str">
        <f t="shared" si="76"/>
        <v/>
      </c>
    </row>
    <row r="4912" spans="1:1" x14ac:dyDescent="0.35">
      <c r="A4912" s="16" t="str">
        <f t="shared" si="76"/>
        <v/>
      </c>
    </row>
    <row r="4913" spans="1:1" x14ac:dyDescent="0.35">
      <c r="A4913" s="16" t="str">
        <f t="shared" si="76"/>
        <v/>
      </c>
    </row>
    <row r="4914" spans="1:1" x14ac:dyDescent="0.35">
      <c r="A4914" s="16" t="str">
        <f t="shared" si="76"/>
        <v/>
      </c>
    </row>
    <row r="4915" spans="1:1" x14ac:dyDescent="0.35">
      <c r="A4915" s="16" t="str">
        <f t="shared" si="76"/>
        <v/>
      </c>
    </row>
    <row r="4916" spans="1:1" x14ac:dyDescent="0.35">
      <c r="A4916" s="16" t="str">
        <f t="shared" si="76"/>
        <v/>
      </c>
    </row>
    <row r="4917" spans="1:1" x14ac:dyDescent="0.35">
      <c r="A4917" s="16" t="str">
        <f t="shared" si="76"/>
        <v/>
      </c>
    </row>
    <row r="4918" spans="1:1" x14ac:dyDescent="0.35">
      <c r="A4918" s="16" t="str">
        <f t="shared" si="76"/>
        <v/>
      </c>
    </row>
    <row r="4919" spans="1:1" x14ac:dyDescent="0.35">
      <c r="A4919" s="16" t="str">
        <f t="shared" si="76"/>
        <v/>
      </c>
    </row>
    <row r="4920" spans="1:1" x14ac:dyDescent="0.35">
      <c r="A4920" s="16" t="str">
        <f t="shared" si="76"/>
        <v/>
      </c>
    </row>
    <row r="4921" spans="1:1" x14ac:dyDescent="0.35">
      <c r="A4921" s="16" t="str">
        <f t="shared" si="76"/>
        <v/>
      </c>
    </row>
    <row r="4922" spans="1:1" x14ac:dyDescent="0.35">
      <c r="A4922" s="16" t="str">
        <f t="shared" si="76"/>
        <v/>
      </c>
    </row>
    <row r="4923" spans="1:1" x14ac:dyDescent="0.35">
      <c r="A4923" s="16" t="str">
        <f t="shared" si="76"/>
        <v/>
      </c>
    </row>
    <row r="4924" spans="1:1" x14ac:dyDescent="0.35">
      <c r="A4924" s="16" t="str">
        <f t="shared" si="76"/>
        <v/>
      </c>
    </row>
    <row r="4925" spans="1:1" x14ac:dyDescent="0.35">
      <c r="A4925" s="16" t="str">
        <f t="shared" si="76"/>
        <v/>
      </c>
    </row>
    <row r="4926" spans="1:1" x14ac:dyDescent="0.35">
      <c r="A4926" s="16" t="str">
        <f t="shared" si="76"/>
        <v/>
      </c>
    </row>
    <row r="4927" spans="1:1" x14ac:dyDescent="0.35">
      <c r="A4927" s="16" t="str">
        <f t="shared" si="76"/>
        <v/>
      </c>
    </row>
    <row r="4928" spans="1:1" x14ac:dyDescent="0.35">
      <c r="A4928" s="16" t="str">
        <f t="shared" si="76"/>
        <v/>
      </c>
    </row>
    <row r="4929" spans="1:1" x14ac:dyDescent="0.35">
      <c r="A4929" s="16" t="str">
        <f t="shared" si="76"/>
        <v/>
      </c>
    </row>
    <row r="4930" spans="1:1" x14ac:dyDescent="0.35">
      <c r="A4930" s="16" t="str">
        <f t="shared" si="76"/>
        <v/>
      </c>
    </row>
    <row r="4931" spans="1:1" x14ac:dyDescent="0.35">
      <c r="A4931" s="16" t="str">
        <f t="shared" si="76"/>
        <v/>
      </c>
    </row>
    <row r="4932" spans="1:1" x14ac:dyDescent="0.35">
      <c r="A4932" s="16" t="str">
        <f t="shared" si="76"/>
        <v/>
      </c>
    </row>
    <row r="4933" spans="1:1" x14ac:dyDescent="0.35">
      <c r="A4933" s="16" t="str">
        <f t="shared" si="76"/>
        <v/>
      </c>
    </row>
    <row r="4934" spans="1:1" x14ac:dyDescent="0.35">
      <c r="A4934" s="16" t="str">
        <f t="shared" si="76"/>
        <v/>
      </c>
    </row>
    <row r="4935" spans="1:1" x14ac:dyDescent="0.35">
      <c r="A4935" s="16" t="str">
        <f t="shared" si="76"/>
        <v/>
      </c>
    </row>
    <row r="4936" spans="1:1" x14ac:dyDescent="0.35">
      <c r="A4936" s="16" t="str">
        <f t="shared" si="76"/>
        <v/>
      </c>
    </row>
    <row r="4937" spans="1:1" x14ac:dyDescent="0.35">
      <c r="A4937" s="16" t="str">
        <f t="shared" si="76"/>
        <v/>
      </c>
    </row>
    <row r="4938" spans="1:1" x14ac:dyDescent="0.35">
      <c r="A4938" s="16" t="str">
        <f t="shared" si="76"/>
        <v/>
      </c>
    </row>
    <row r="4939" spans="1:1" x14ac:dyDescent="0.35">
      <c r="A4939" s="16" t="str">
        <f t="shared" si="76"/>
        <v/>
      </c>
    </row>
    <row r="4940" spans="1:1" x14ac:dyDescent="0.35">
      <c r="A4940" s="16" t="str">
        <f t="shared" ref="A4940:A5003" si="77">B4940&amp;C4940&amp;D4940</f>
        <v/>
      </c>
    </row>
    <row r="4941" spans="1:1" x14ac:dyDescent="0.35">
      <c r="A4941" s="16" t="str">
        <f t="shared" si="77"/>
        <v/>
      </c>
    </row>
    <row r="4942" spans="1:1" x14ac:dyDescent="0.35">
      <c r="A4942" s="16" t="str">
        <f t="shared" si="77"/>
        <v/>
      </c>
    </row>
    <row r="4943" spans="1:1" x14ac:dyDescent="0.35">
      <c r="A4943" s="16" t="str">
        <f t="shared" si="77"/>
        <v/>
      </c>
    </row>
    <row r="4944" spans="1:1" x14ac:dyDescent="0.35">
      <c r="A4944" s="16" t="str">
        <f t="shared" si="77"/>
        <v/>
      </c>
    </row>
    <row r="4945" spans="1:1" x14ac:dyDescent="0.35">
      <c r="A4945" s="16" t="str">
        <f t="shared" si="77"/>
        <v/>
      </c>
    </row>
    <row r="4946" spans="1:1" x14ac:dyDescent="0.35">
      <c r="A4946" s="16" t="str">
        <f t="shared" si="77"/>
        <v/>
      </c>
    </row>
    <row r="4947" spans="1:1" x14ac:dyDescent="0.35">
      <c r="A4947" s="16" t="str">
        <f t="shared" si="77"/>
        <v/>
      </c>
    </row>
    <row r="4948" spans="1:1" x14ac:dyDescent="0.35">
      <c r="A4948" s="16" t="str">
        <f t="shared" si="77"/>
        <v/>
      </c>
    </row>
    <row r="4949" spans="1:1" x14ac:dyDescent="0.35">
      <c r="A4949" s="16" t="str">
        <f t="shared" si="77"/>
        <v/>
      </c>
    </row>
    <row r="4950" spans="1:1" x14ac:dyDescent="0.35">
      <c r="A4950" s="16" t="str">
        <f t="shared" si="77"/>
        <v/>
      </c>
    </row>
    <row r="4951" spans="1:1" x14ac:dyDescent="0.35">
      <c r="A4951" s="16" t="str">
        <f t="shared" si="77"/>
        <v/>
      </c>
    </row>
    <row r="4952" spans="1:1" x14ac:dyDescent="0.35">
      <c r="A4952" s="16" t="str">
        <f t="shared" si="77"/>
        <v/>
      </c>
    </row>
    <row r="4953" spans="1:1" x14ac:dyDescent="0.35">
      <c r="A4953" s="16" t="str">
        <f t="shared" si="77"/>
        <v/>
      </c>
    </row>
    <row r="4954" spans="1:1" x14ac:dyDescent="0.35">
      <c r="A4954" s="16" t="str">
        <f t="shared" si="77"/>
        <v/>
      </c>
    </row>
    <row r="4955" spans="1:1" x14ac:dyDescent="0.35">
      <c r="A4955" s="16" t="str">
        <f t="shared" si="77"/>
        <v/>
      </c>
    </row>
    <row r="4956" spans="1:1" x14ac:dyDescent="0.35">
      <c r="A4956" s="16" t="str">
        <f t="shared" si="77"/>
        <v/>
      </c>
    </row>
    <row r="4957" spans="1:1" x14ac:dyDescent="0.35">
      <c r="A4957" s="16" t="str">
        <f t="shared" si="77"/>
        <v/>
      </c>
    </row>
    <row r="4958" spans="1:1" x14ac:dyDescent="0.35">
      <c r="A4958" s="16" t="str">
        <f t="shared" si="77"/>
        <v/>
      </c>
    </row>
    <row r="4959" spans="1:1" x14ac:dyDescent="0.35">
      <c r="A4959" s="16" t="str">
        <f t="shared" si="77"/>
        <v/>
      </c>
    </row>
    <row r="4960" spans="1:1" x14ac:dyDescent="0.35">
      <c r="A4960" s="16" t="str">
        <f t="shared" si="77"/>
        <v/>
      </c>
    </row>
    <row r="4961" spans="1:1" x14ac:dyDescent="0.35">
      <c r="A4961" s="16" t="str">
        <f t="shared" si="77"/>
        <v/>
      </c>
    </row>
    <row r="4962" spans="1:1" x14ac:dyDescent="0.35">
      <c r="A4962" s="16" t="str">
        <f t="shared" si="77"/>
        <v/>
      </c>
    </row>
    <row r="4963" spans="1:1" x14ac:dyDescent="0.35">
      <c r="A4963" s="16" t="str">
        <f t="shared" si="77"/>
        <v/>
      </c>
    </row>
    <row r="4964" spans="1:1" x14ac:dyDescent="0.35">
      <c r="A4964" s="16" t="str">
        <f t="shared" si="77"/>
        <v/>
      </c>
    </row>
    <row r="4965" spans="1:1" x14ac:dyDescent="0.35">
      <c r="A4965" s="16" t="str">
        <f t="shared" si="77"/>
        <v/>
      </c>
    </row>
    <row r="4966" spans="1:1" x14ac:dyDescent="0.35">
      <c r="A4966" s="16" t="str">
        <f t="shared" si="77"/>
        <v/>
      </c>
    </row>
    <row r="4967" spans="1:1" x14ac:dyDescent="0.35">
      <c r="A4967" s="16" t="str">
        <f t="shared" si="77"/>
        <v/>
      </c>
    </row>
    <row r="4968" spans="1:1" x14ac:dyDescent="0.35">
      <c r="A4968" s="16" t="str">
        <f t="shared" si="77"/>
        <v/>
      </c>
    </row>
    <row r="4969" spans="1:1" x14ac:dyDescent="0.35">
      <c r="A4969" s="16" t="str">
        <f t="shared" si="77"/>
        <v/>
      </c>
    </row>
    <row r="4970" spans="1:1" x14ac:dyDescent="0.35">
      <c r="A4970" s="16" t="str">
        <f t="shared" si="77"/>
        <v/>
      </c>
    </row>
    <row r="4971" spans="1:1" x14ac:dyDescent="0.35">
      <c r="A4971" s="16" t="str">
        <f t="shared" si="77"/>
        <v/>
      </c>
    </row>
    <row r="4972" spans="1:1" x14ac:dyDescent="0.35">
      <c r="A4972" s="16" t="str">
        <f t="shared" si="77"/>
        <v/>
      </c>
    </row>
    <row r="4973" spans="1:1" x14ac:dyDescent="0.35">
      <c r="A4973" s="16" t="str">
        <f t="shared" si="77"/>
        <v/>
      </c>
    </row>
    <row r="4974" spans="1:1" x14ac:dyDescent="0.35">
      <c r="A4974" s="16" t="str">
        <f t="shared" si="77"/>
        <v/>
      </c>
    </row>
    <row r="4975" spans="1:1" x14ac:dyDescent="0.35">
      <c r="A4975" s="16" t="str">
        <f t="shared" si="77"/>
        <v/>
      </c>
    </row>
    <row r="4976" spans="1:1" x14ac:dyDescent="0.35">
      <c r="A4976" s="16" t="str">
        <f t="shared" si="77"/>
        <v/>
      </c>
    </row>
    <row r="4977" spans="1:1" x14ac:dyDescent="0.35">
      <c r="A4977" s="16" t="str">
        <f t="shared" si="77"/>
        <v/>
      </c>
    </row>
    <row r="4978" spans="1:1" x14ac:dyDescent="0.35">
      <c r="A4978" s="16" t="str">
        <f t="shared" si="77"/>
        <v/>
      </c>
    </row>
    <row r="4979" spans="1:1" x14ac:dyDescent="0.35">
      <c r="A4979" s="16" t="str">
        <f t="shared" si="77"/>
        <v/>
      </c>
    </row>
    <row r="4980" spans="1:1" x14ac:dyDescent="0.35">
      <c r="A4980" s="16" t="str">
        <f t="shared" si="77"/>
        <v/>
      </c>
    </row>
    <row r="4981" spans="1:1" x14ac:dyDescent="0.35">
      <c r="A4981" s="16" t="str">
        <f t="shared" si="77"/>
        <v/>
      </c>
    </row>
    <row r="4982" spans="1:1" x14ac:dyDescent="0.35">
      <c r="A4982" s="16" t="str">
        <f t="shared" si="77"/>
        <v/>
      </c>
    </row>
    <row r="4983" spans="1:1" x14ac:dyDescent="0.35">
      <c r="A4983" s="16" t="str">
        <f t="shared" si="77"/>
        <v/>
      </c>
    </row>
    <row r="4984" spans="1:1" x14ac:dyDescent="0.35">
      <c r="A4984" s="16" t="str">
        <f t="shared" si="77"/>
        <v/>
      </c>
    </row>
    <row r="4985" spans="1:1" x14ac:dyDescent="0.35">
      <c r="A4985" s="16" t="str">
        <f t="shared" si="77"/>
        <v/>
      </c>
    </row>
    <row r="4986" spans="1:1" x14ac:dyDescent="0.35">
      <c r="A4986" s="16" t="str">
        <f t="shared" si="77"/>
        <v/>
      </c>
    </row>
    <row r="4987" spans="1:1" x14ac:dyDescent="0.35">
      <c r="A4987" s="16" t="str">
        <f t="shared" si="77"/>
        <v/>
      </c>
    </row>
    <row r="4988" spans="1:1" x14ac:dyDescent="0.35">
      <c r="A4988" s="16" t="str">
        <f t="shared" si="77"/>
        <v/>
      </c>
    </row>
    <row r="4989" spans="1:1" x14ac:dyDescent="0.35">
      <c r="A4989" s="16" t="str">
        <f t="shared" si="77"/>
        <v/>
      </c>
    </row>
    <row r="4990" spans="1:1" x14ac:dyDescent="0.35">
      <c r="A4990" s="16" t="str">
        <f t="shared" si="77"/>
        <v/>
      </c>
    </row>
    <row r="4991" spans="1:1" x14ac:dyDescent="0.35">
      <c r="A4991" s="16" t="str">
        <f t="shared" si="77"/>
        <v/>
      </c>
    </row>
    <row r="4992" spans="1:1" x14ac:dyDescent="0.35">
      <c r="A4992" s="16" t="str">
        <f t="shared" si="77"/>
        <v/>
      </c>
    </row>
    <row r="4993" spans="1:1" x14ac:dyDescent="0.35">
      <c r="A4993" s="16" t="str">
        <f t="shared" si="77"/>
        <v/>
      </c>
    </row>
    <row r="4994" spans="1:1" x14ac:dyDescent="0.35">
      <c r="A4994" s="16" t="str">
        <f t="shared" si="77"/>
        <v/>
      </c>
    </row>
    <row r="4995" spans="1:1" x14ac:dyDescent="0.35">
      <c r="A4995" s="16" t="str">
        <f t="shared" si="77"/>
        <v/>
      </c>
    </row>
    <row r="4996" spans="1:1" x14ac:dyDescent="0.35">
      <c r="A4996" s="16" t="str">
        <f t="shared" si="77"/>
        <v/>
      </c>
    </row>
    <row r="4997" spans="1:1" x14ac:dyDescent="0.35">
      <c r="A4997" s="16" t="str">
        <f t="shared" si="77"/>
        <v/>
      </c>
    </row>
    <row r="4998" spans="1:1" x14ac:dyDescent="0.35">
      <c r="A4998" s="16" t="str">
        <f t="shared" si="77"/>
        <v/>
      </c>
    </row>
    <row r="4999" spans="1:1" x14ac:dyDescent="0.35">
      <c r="A4999" s="16" t="str">
        <f t="shared" si="77"/>
        <v/>
      </c>
    </row>
    <row r="5000" spans="1:1" x14ac:dyDescent="0.35">
      <c r="A5000" s="16" t="str">
        <f t="shared" si="77"/>
        <v/>
      </c>
    </row>
    <row r="5001" spans="1:1" x14ac:dyDescent="0.35">
      <c r="A5001" s="16" t="str">
        <f t="shared" si="77"/>
        <v/>
      </c>
    </row>
    <row r="5002" spans="1:1" x14ac:dyDescent="0.35">
      <c r="A5002" s="16" t="str">
        <f t="shared" si="77"/>
        <v/>
      </c>
    </row>
    <row r="5003" spans="1:1" x14ac:dyDescent="0.35">
      <c r="A5003" s="16" t="str">
        <f t="shared" si="77"/>
        <v/>
      </c>
    </row>
    <row r="5004" spans="1:1" x14ac:dyDescent="0.35">
      <c r="A5004" s="16" t="str">
        <f t="shared" ref="A5004:A5006" si="78">B5004&amp;C5004&amp;D5004</f>
        <v/>
      </c>
    </row>
    <row r="5005" spans="1:1" x14ac:dyDescent="0.35">
      <c r="A5005" s="16" t="str">
        <f t="shared" si="78"/>
        <v/>
      </c>
    </row>
    <row r="5006" spans="1:1" x14ac:dyDescent="0.35">
      <c r="A5006" s="16" t="str">
        <f t="shared" si="78"/>
        <v/>
      </c>
    </row>
  </sheetData>
  <sheetProtection sheet="1" objects="1" scenarios="1"/>
  <mergeCells count="1">
    <mergeCell ref="A9:A10"/>
  </mergeCells>
  <dataValidations count="2">
    <dataValidation type="decimal" operator="lessThan" allowBlank="1" showInputMessage="1" showErrorMessage="1" sqref="A11" xr:uid="{00000000-0002-0000-0B00-000000000000}">
      <formula1>0.01</formula1>
    </dataValidation>
    <dataValidation type="decimal" operator="lessThan" allowBlank="1" showInputMessage="1" showErrorMessage="1" prompt="Tähän ei tallennusta. On kaavojen hakutoimintaa varten" sqref="A4:A6 A12:A5006" xr:uid="{00000000-0002-0000-0B00-000001000000}">
      <formula1>0.01</formula1>
    </dataValidation>
  </dataValidations>
  <hyperlinks>
    <hyperlink ref="F2" location="Ohjeet!A1" display="Ohjeet" xr:uid="{00000000-0004-0000-0B00-000000000000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0.39997558519241921"/>
  </sheetPr>
  <dimension ref="A1:O63"/>
  <sheetViews>
    <sheetView workbookViewId="0">
      <pane ySplit="4" topLeftCell="A5" activePane="bottomLeft" state="frozen"/>
      <selection pane="bottomLeft"/>
    </sheetView>
  </sheetViews>
  <sheetFormatPr defaultRowHeight="12.5" x14ac:dyDescent="0.25"/>
  <cols>
    <col min="1" max="1" width="9.453125" customWidth="1"/>
    <col min="2" max="2" width="18.90625" customWidth="1"/>
    <col min="3" max="3" width="18.36328125" customWidth="1"/>
    <col min="4" max="4" width="16.453125" customWidth="1"/>
    <col min="5" max="5" width="18" customWidth="1"/>
    <col min="6" max="6" width="16.36328125" hidden="1" customWidth="1"/>
    <col min="7" max="7" width="12.81640625" customWidth="1"/>
    <col min="8" max="14" width="9.08984375" customWidth="1"/>
    <col min="15" max="15" width="15.453125" customWidth="1"/>
    <col min="16" max="1015" width="9.08984375" customWidth="1"/>
  </cols>
  <sheetData>
    <row r="1" spans="1:15" ht="27" customHeight="1" thickBot="1" x14ac:dyDescent="0.45">
      <c r="C1" s="465" t="s">
        <v>44</v>
      </c>
      <c r="D1" s="18">
        <f>Kilpailijat!$C$1</f>
        <v>0</v>
      </c>
      <c r="E1" s="120"/>
      <c r="F1" s="120"/>
      <c r="G1" s="120"/>
    </row>
    <row r="2" spans="1:15" ht="18" x14ac:dyDescent="0.4">
      <c r="A2" s="471" t="s">
        <v>285</v>
      </c>
      <c r="B2" s="475"/>
      <c r="C2" s="475"/>
      <c r="D2" s="475"/>
      <c r="E2" s="475"/>
      <c r="F2" s="475"/>
      <c r="G2" s="475"/>
      <c r="H2" s="475"/>
      <c r="I2" s="23" t="s">
        <v>46</v>
      </c>
      <c r="J2" s="475"/>
    </row>
    <row r="3" spans="1:15" ht="9" customHeight="1" x14ac:dyDescent="0.35">
      <c r="A3" s="476"/>
      <c r="B3" s="475"/>
      <c r="C3" s="475"/>
      <c r="D3" s="475"/>
      <c r="E3" s="475"/>
      <c r="G3" s="475"/>
      <c r="H3" s="475"/>
      <c r="J3" s="475"/>
    </row>
    <row r="4" spans="1:15" ht="18" thickBot="1" x14ac:dyDescent="0.4">
      <c r="A4" s="486" t="s">
        <v>286</v>
      </c>
      <c r="B4" s="489"/>
      <c r="C4" s="489"/>
      <c r="D4" s="475"/>
      <c r="E4" s="475"/>
      <c r="F4" s="475"/>
      <c r="G4" s="475"/>
      <c r="H4" s="475"/>
      <c r="I4" s="475"/>
      <c r="J4" s="475"/>
    </row>
    <row r="5" spans="1:15" ht="17.5" x14ac:dyDescent="0.35">
      <c r="A5" s="475"/>
      <c r="B5" s="475"/>
      <c r="C5" s="475"/>
      <c r="D5" s="475"/>
      <c r="E5" s="475"/>
      <c r="F5" s="475"/>
      <c r="G5" s="475"/>
      <c r="H5" s="475"/>
      <c r="I5" s="475"/>
      <c r="J5" s="475"/>
    </row>
    <row r="6" spans="1:15" ht="17.5" x14ac:dyDescent="0.25">
      <c r="C6" s="477" t="s">
        <v>156</v>
      </c>
      <c r="D6" s="477" t="s">
        <v>157</v>
      </c>
      <c r="E6" s="477" t="s">
        <v>287</v>
      </c>
    </row>
    <row r="7" spans="1:15" ht="17.5" x14ac:dyDescent="0.35">
      <c r="A7" s="475" t="s">
        <v>415</v>
      </c>
      <c r="C7" s="477">
        <f>JavKeih!AC7</f>
        <v>0</v>
      </c>
      <c r="D7" s="477">
        <f>JavKeih!AD7</f>
        <v>0</v>
      </c>
      <c r="E7" s="477">
        <f t="shared" ref="E7:E11" si="0">SUM(C7:D7)</f>
        <v>0</v>
      </c>
    </row>
    <row r="8" spans="1:15" ht="17.5" x14ac:dyDescent="0.35">
      <c r="A8" s="475" t="s">
        <v>416</v>
      </c>
      <c r="C8" s="477">
        <f>DisKie!N6</f>
        <v>0</v>
      </c>
      <c r="D8" s="477">
        <f>DisKie!O6</f>
        <v>0</v>
      </c>
      <c r="E8" s="477">
        <f t="shared" si="0"/>
        <v>0</v>
      </c>
    </row>
    <row r="9" spans="1:15" ht="17.5" x14ac:dyDescent="0.35">
      <c r="A9" s="475" t="s">
        <v>417</v>
      </c>
      <c r="C9" s="477">
        <f>HamMou!N5</f>
        <v>0</v>
      </c>
      <c r="D9" s="477">
        <f>HamMou!O5</f>
        <v>0</v>
      </c>
      <c r="E9" s="477">
        <f t="shared" si="0"/>
        <v>0</v>
      </c>
    </row>
    <row r="10" spans="1:15" ht="17.5" x14ac:dyDescent="0.35">
      <c r="A10" s="475" t="s">
        <v>418</v>
      </c>
      <c r="C10" s="477">
        <f>ShotpKuu!K6</f>
        <v>0</v>
      </c>
      <c r="D10" s="477">
        <f>ShotpKuu!L6</f>
        <v>0</v>
      </c>
      <c r="E10" s="477">
        <f t="shared" si="0"/>
        <v>0</v>
      </c>
    </row>
    <row r="11" spans="1:15" ht="18" x14ac:dyDescent="0.4">
      <c r="A11" s="484" t="s">
        <v>419</v>
      </c>
      <c r="C11" s="477">
        <f>WeiPain!L5</f>
        <v>0</v>
      </c>
      <c r="D11" s="477">
        <f>WeiPain!M5</f>
        <v>0</v>
      </c>
      <c r="E11" s="477">
        <f t="shared" si="0"/>
        <v>0</v>
      </c>
    </row>
    <row r="12" spans="1:15" ht="18" x14ac:dyDescent="0.4">
      <c r="A12" s="485" t="s">
        <v>420</v>
      </c>
      <c r="B12" s="191"/>
      <c r="C12" s="478">
        <f>SUM(C7:C11)</f>
        <v>0</v>
      </c>
      <c r="D12" s="478">
        <f t="shared" ref="D12:E12" si="1">SUM(D7:D11)</f>
        <v>0</v>
      </c>
      <c r="E12" s="478">
        <f t="shared" si="1"/>
        <v>0</v>
      </c>
    </row>
    <row r="13" spans="1:15" ht="18" x14ac:dyDescent="0.4">
      <c r="A13" s="484"/>
      <c r="B13" s="477"/>
      <c r="C13" s="478"/>
      <c r="D13" s="477"/>
    </row>
    <row r="14" spans="1:15" ht="18" x14ac:dyDescent="0.4">
      <c r="A14" s="485" t="s">
        <v>421</v>
      </c>
      <c r="B14" s="477"/>
      <c r="C14" s="478"/>
      <c r="D14" s="477"/>
    </row>
    <row r="15" spans="1:15" ht="25" x14ac:dyDescent="0.25">
      <c r="A15" s="499" t="s">
        <v>67</v>
      </c>
      <c r="B15" s="499" t="s">
        <v>237</v>
      </c>
      <c r="C15" s="499" t="s">
        <v>207</v>
      </c>
      <c r="D15" s="499" t="s">
        <v>451</v>
      </c>
      <c r="E15" s="499" t="s">
        <v>459</v>
      </c>
      <c r="F15" s="499" t="s">
        <v>241</v>
      </c>
      <c r="G15" s="500" t="s">
        <v>458</v>
      </c>
      <c r="I15" s="527" t="s">
        <v>438</v>
      </c>
      <c r="J15" s="527"/>
      <c r="K15" s="527"/>
      <c r="L15" s="527"/>
      <c r="M15" s="527"/>
      <c r="N15" s="527"/>
      <c r="O15" s="527"/>
    </row>
    <row r="16" spans="1:15" ht="13.25" customHeight="1" x14ac:dyDescent="0.25">
      <c r="I16" s="527"/>
      <c r="J16" s="527"/>
      <c r="K16" s="527"/>
      <c r="L16" s="527"/>
      <c r="M16" s="527"/>
      <c r="N16" s="527"/>
      <c r="O16" s="527"/>
    </row>
    <row r="17" spans="1:15" ht="13.25" customHeight="1" x14ac:dyDescent="0.25">
      <c r="I17" s="527"/>
      <c r="J17" s="527"/>
      <c r="K17" s="527"/>
      <c r="L17" s="527"/>
      <c r="M17" s="527"/>
      <c r="N17" s="527"/>
      <c r="O17" s="527"/>
    </row>
    <row r="18" spans="1:15" x14ac:dyDescent="0.25">
      <c r="A18" s="62"/>
      <c r="B18" s="62"/>
      <c r="C18" s="62"/>
      <c r="D18" s="62"/>
      <c r="E18" s="62"/>
      <c r="F18" s="62"/>
      <c r="G18" s="488"/>
      <c r="I18" s="528" t="s">
        <v>439</v>
      </c>
      <c r="J18" s="528"/>
      <c r="K18" s="528"/>
      <c r="L18" s="528"/>
      <c r="M18" s="528"/>
      <c r="N18" s="528"/>
      <c r="O18" s="528"/>
    </row>
    <row r="19" spans="1:15" x14ac:dyDescent="0.25">
      <c r="I19" s="528"/>
      <c r="J19" s="528"/>
      <c r="K19" s="528"/>
      <c r="L19" s="528"/>
      <c r="M19" s="528"/>
      <c r="N19" s="528"/>
      <c r="O19" s="528"/>
    </row>
    <row r="20" spans="1:15" ht="18" x14ac:dyDescent="0.4">
      <c r="A20" s="485" t="s">
        <v>422</v>
      </c>
      <c r="B20" s="62"/>
      <c r="C20" s="62"/>
      <c r="D20" s="62"/>
      <c r="E20" s="62"/>
      <c r="F20" s="62"/>
      <c r="G20" s="62"/>
    </row>
    <row r="21" spans="1:15" ht="25" x14ac:dyDescent="0.25">
      <c r="A21" s="499" t="s">
        <v>67</v>
      </c>
      <c r="B21" s="499" t="s">
        <v>237</v>
      </c>
      <c r="C21" s="499" t="s">
        <v>207</v>
      </c>
      <c r="D21" s="499" t="s">
        <v>451</v>
      </c>
      <c r="E21" s="499" t="s">
        <v>452</v>
      </c>
      <c r="F21" s="499" t="s">
        <v>215</v>
      </c>
      <c r="G21" s="500" t="s">
        <v>453</v>
      </c>
    </row>
    <row r="26" spans="1:15" x14ac:dyDescent="0.25">
      <c r="A26" s="62"/>
      <c r="B26" s="62"/>
      <c r="C26" s="62"/>
      <c r="D26" s="62"/>
      <c r="E26" s="62"/>
      <c r="F26" s="62"/>
      <c r="G26" s="62"/>
    </row>
    <row r="27" spans="1:15" x14ac:dyDescent="0.25">
      <c r="A27" s="62"/>
      <c r="B27" s="62"/>
      <c r="C27" s="62"/>
      <c r="D27" s="62"/>
      <c r="E27" s="62"/>
      <c r="F27" s="62"/>
      <c r="G27" s="62"/>
    </row>
    <row r="28" spans="1:15" ht="18" x14ac:dyDescent="0.4">
      <c r="A28" s="485" t="s">
        <v>423</v>
      </c>
      <c r="B28" s="62"/>
      <c r="C28" s="62"/>
      <c r="D28" s="62"/>
      <c r="E28" s="62"/>
      <c r="F28" s="62"/>
      <c r="G28" s="62"/>
    </row>
    <row r="29" spans="1:15" ht="25" x14ac:dyDescent="0.25">
      <c r="A29" s="499" t="s">
        <v>67</v>
      </c>
      <c r="B29" s="499" t="s">
        <v>237</v>
      </c>
      <c r="C29" s="499" t="s">
        <v>207</v>
      </c>
      <c r="D29" s="499" t="s">
        <v>451</v>
      </c>
      <c r="E29" s="499" t="s">
        <v>454</v>
      </c>
      <c r="F29" s="499" t="s">
        <v>183</v>
      </c>
      <c r="G29" s="500" t="s">
        <v>455</v>
      </c>
    </row>
    <row r="30" spans="1:15" x14ac:dyDescent="0.25">
      <c r="A30" s="62"/>
      <c r="B30" s="62"/>
      <c r="C30" s="62"/>
      <c r="D30" s="62"/>
      <c r="E30" s="62"/>
      <c r="F30" s="62"/>
      <c r="G30" s="62"/>
    </row>
    <row r="31" spans="1:15" x14ac:dyDescent="0.25">
      <c r="A31" s="62"/>
      <c r="B31" s="62"/>
      <c r="C31" s="62"/>
      <c r="D31" s="62"/>
      <c r="E31" s="62"/>
      <c r="F31" s="62"/>
      <c r="G31" s="62"/>
    </row>
    <row r="32" spans="1:15" x14ac:dyDescent="0.25">
      <c r="A32" s="62"/>
      <c r="B32" s="62"/>
      <c r="C32" s="62"/>
      <c r="D32" s="62"/>
      <c r="E32" s="62"/>
      <c r="F32" s="62"/>
      <c r="G32" s="62"/>
    </row>
    <row r="33" spans="1:7" x14ac:dyDescent="0.25">
      <c r="A33" s="62"/>
      <c r="B33" s="62"/>
      <c r="C33" s="62"/>
      <c r="D33" s="62"/>
      <c r="E33" s="62"/>
      <c r="F33" s="62"/>
      <c r="G33" s="62"/>
    </row>
    <row r="34" spans="1:7" x14ac:dyDescent="0.25">
      <c r="A34" s="62"/>
      <c r="B34" s="62"/>
      <c r="C34" s="62"/>
      <c r="D34" s="62"/>
      <c r="E34" s="62"/>
      <c r="F34" s="62"/>
      <c r="G34" s="62"/>
    </row>
    <row r="35" spans="1:7" x14ac:dyDescent="0.25">
      <c r="A35" s="62"/>
      <c r="B35" s="62"/>
      <c r="C35" s="62"/>
      <c r="D35" s="62"/>
      <c r="E35" s="62"/>
      <c r="F35" s="62"/>
      <c r="G35" s="62"/>
    </row>
    <row r="38" spans="1:7" ht="18" x14ac:dyDescent="0.4">
      <c r="A38" s="485" t="s">
        <v>424</v>
      </c>
      <c r="B38" s="62"/>
      <c r="C38" s="62"/>
      <c r="D38" s="62"/>
      <c r="E38" s="62"/>
      <c r="F38" s="62"/>
      <c r="G38" s="62"/>
    </row>
    <row r="39" spans="1:7" ht="25" x14ac:dyDescent="0.25">
      <c r="A39" s="501" t="s">
        <v>67</v>
      </c>
      <c r="B39" s="501" t="s">
        <v>425</v>
      </c>
      <c r="C39" s="501" t="s">
        <v>456</v>
      </c>
      <c r="D39" s="501" t="s">
        <v>457</v>
      </c>
      <c r="E39" s="501" t="s">
        <v>454</v>
      </c>
      <c r="F39" s="501" t="s">
        <v>109</v>
      </c>
      <c r="G39" s="504" t="s">
        <v>458</v>
      </c>
    </row>
    <row r="40" spans="1:7" ht="25" x14ac:dyDescent="0.25">
      <c r="A40" s="502" t="s">
        <v>420</v>
      </c>
      <c r="B40" s="503"/>
      <c r="C40" s="503"/>
      <c r="D40" s="503"/>
      <c r="E40" s="503"/>
      <c r="F40" s="503"/>
      <c r="G40" s="530"/>
    </row>
    <row r="41" spans="1:7" x14ac:dyDescent="0.25">
      <c r="A41" s="62"/>
      <c r="B41" s="62"/>
      <c r="C41" s="62"/>
      <c r="D41" s="62"/>
      <c r="E41" s="62"/>
      <c r="F41" s="62"/>
      <c r="G41" s="62"/>
    </row>
    <row r="42" spans="1:7" x14ac:dyDescent="0.25">
      <c r="A42" s="62"/>
      <c r="B42" s="62"/>
      <c r="C42" s="62"/>
      <c r="D42" s="62"/>
      <c r="E42" s="62"/>
      <c r="F42" s="62"/>
      <c r="G42" s="62"/>
    </row>
    <row r="43" spans="1:7" x14ac:dyDescent="0.25">
      <c r="A43" s="62"/>
      <c r="B43" s="62"/>
      <c r="C43" s="62"/>
      <c r="D43" s="62"/>
      <c r="E43" s="62"/>
      <c r="F43" s="62"/>
      <c r="G43" s="62"/>
    </row>
    <row r="44" spans="1:7" x14ac:dyDescent="0.25">
      <c r="A44" s="62"/>
      <c r="B44" s="62"/>
      <c r="C44" s="62"/>
      <c r="D44" s="62"/>
      <c r="E44" s="62"/>
      <c r="F44" s="62"/>
      <c r="G44" s="62"/>
    </row>
    <row r="45" spans="1:7" x14ac:dyDescent="0.25">
      <c r="A45" s="62"/>
      <c r="B45" s="62"/>
      <c r="C45" s="62"/>
      <c r="D45" s="62"/>
      <c r="E45" s="62"/>
      <c r="F45" s="62"/>
      <c r="G45" s="62"/>
    </row>
    <row r="46" spans="1:7" x14ac:dyDescent="0.25">
      <c r="A46" s="62"/>
      <c r="B46" s="62"/>
      <c r="C46" s="62"/>
      <c r="D46" s="62"/>
      <c r="E46" s="62"/>
      <c r="F46" s="62"/>
      <c r="G46" s="62"/>
    </row>
    <row r="47" spans="1:7" x14ac:dyDescent="0.25">
      <c r="A47" s="62"/>
      <c r="B47" s="62"/>
      <c r="C47" s="62"/>
      <c r="D47" s="62"/>
      <c r="E47" s="62"/>
      <c r="F47" s="62"/>
      <c r="G47" s="62"/>
    </row>
    <row r="48" spans="1:7" x14ac:dyDescent="0.25">
      <c r="A48" s="62"/>
      <c r="B48" s="62"/>
      <c r="C48" s="62"/>
      <c r="D48" s="62"/>
      <c r="E48" s="62"/>
      <c r="F48" s="62"/>
      <c r="G48" s="62"/>
    </row>
    <row r="49" spans="1:7" x14ac:dyDescent="0.25">
      <c r="A49" s="62"/>
      <c r="B49" s="62"/>
      <c r="C49" s="62"/>
      <c r="D49" s="62"/>
      <c r="E49" s="62"/>
      <c r="F49" s="62"/>
      <c r="G49" s="62"/>
    </row>
    <row r="50" spans="1:7" x14ac:dyDescent="0.25">
      <c r="A50" s="62"/>
      <c r="B50" s="62"/>
      <c r="C50" s="62"/>
      <c r="D50" s="62"/>
      <c r="E50" s="62"/>
      <c r="F50" s="62"/>
      <c r="G50" s="62"/>
    </row>
    <row r="51" spans="1:7" x14ac:dyDescent="0.25">
      <c r="A51" s="62"/>
      <c r="B51" s="62"/>
      <c r="C51" s="62"/>
      <c r="D51" s="62"/>
      <c r="E51" s="62"/>
      <c r="F51" s="62"/>
      <c r="G51" s="62"/>
    </row>
    <row r="52" spans="1:7" x14ac:dyDescent="0.25">
      <c r="A52" s="62"/>
      <c r="B52" s="62"/>
      <c r="C52" s="62"/>
      <c r="D52" s="62"/>
      <c r="E52" s="62"/>
      <c r="F52" s="62"/>
      <c r="G52" s="62"/>
    </row>
    <row r="53" spans="1:7" x14ac:dyDescent="0.25">
      <c r="A53" s="62"/>
      <c r="B53" s="62"/>
      <c r="C53" s="62"/>
      <c r="D53" s="62"/>
      <c r="E53" s="62"/>
      <c r="F53" s="62"/>
      <c r="G53" s="62"/>
    </row>
    <row r="54" spans="1:7" x14ac:dyDescent="0.25">
      <c r="A54" s="62"/>
      <c r="B54" s="62"/>
      <c r="C54" s="62"/>
      <c r="D54" s="62"/>
      <c r="E54" s="62"/>
      <c r="F54" s="62"/>
      <c r="G54" s="62"/>
    </row>
    <row r="55" spans="1:7" x14ac:dyDescent="0.25">
      <c r="A55" s="62"/>
      <c r="B55" s="62"/>
      <c r="C55" s="62"/>
      <c r="D55" s="62"/>
      <c r="E55" s="62"/>
      <c r="F55" s="62"/>
      <c r="G55" s="62"/>
    </row>
    <row r="56" spans="1:7" x14ac:dyDescent="0.25">
      <c r="A56" s="62"/>
      <c r="B56" s="62"/>
      <c r="C56" s="62"/>
      <c r="D56" s="62"/>
      <c r="E56" s="62"/>
      <c r="F56" s="62"/>
      <c r="G56" s="62"/>
    </row>
    <row r="57" spans="1:7" x14ac:dyDescent="0.25">
      <c r="A57" s="62"/>
      <c r="B57" s="62"/>
      <c r="C57" s="62"/>
      <c r="D57" s="62"/>
      <c r="E57" s="62"/>
      <c r="F57" s="62"/>
      <c r="G57" s="62"/>
    </row>
    <row r="58" spans="1:7" x14ac:dyDescent="0.25">
      <c r="A58" s="62"/>
      <c r="B58" s="62"/>
      <c r="C58" s="62"/>
      <c r="D58" s="62"/>
      <c r="E58" s="62"/>
      <c r="F58" s="62"/>
      <c r="G58" s="62"/>
    </row>
    <row r="59" spans="1:7" x14ac:dyDescent="0.25">
      <c r="A59" s="62"/>
      <c r="B59" s="62"/>
      <c r="C59" s="62"/>
      <c r="D59" s="62"/>
      <c r="E59" s="62"/>
      <c r="F59" s="62"/>
      <c r="G59" s="62"/>
    </row>
    <row r="60" spans="1:7" x14ac:dyDescent="0.25">
      <c r="A60" s="62"/>
      <c r="B60" s="62"/>
      <c r="C60" s="62"/>
      <c r="D60" s="62"/>
      <c r="E60" s="62"/>
      <c r="F60" s="62"/>
      <c r="G60" s="62"/>
    </row>
    <row r="61" spans="1:7" x14ac:dyDescent="0.25">
      <c r="A61" s="62"/>
      <c r="B61" s="62"/>
      <c r="C61" s="62"/>
      <c r="D61" s="62"/>
      <c r="E61" s="62"/>
      <c r="F61" s="62"/>
      <c r="G61" s="62"/>
    </row>
    <row r="62" spans="1:7" x14ac:dyDescent="0.25">
      <c r="A62" s="62"/>
      <c r="B62" s="62"/>
      <c r="C62" s="62"/>
      <c r="D62" s="62"/>
      <c r="E62" s="62"/>
      <c r="F62" s="62"/>
      <c r="G62" s="62"/>
    </row>
    <row r="63" spans="1:7" x14ac:dyDescent="0.25">
      <c r="A63" s="62"/>
      <c r="B63" s="62"/>
      <c r="C63" s="62"/>
      <c r="D63" s="62"/>
      <c r="E63" s="62"/>
      <c r="F63" s="62"/>
      <c r="G63" s="62"/>
    </row>
  </sheetData>
  <mergeCells count="2">
    <mergeCell ref="I15:O17"/>
    <mergeCell ref="I18:O19"/>
  </mergeCells>
  <conditionalFormatting sqref="C52:C67">
    <cfRule type="cellIs" dxfId="19" priority="18" stopIfTrue="1" operator="equal">
      <formula>0</formula>
    </cfRule>
  </conditionalFormatting>
  <dataValidations count="2">
    <dataValidation type="decimal" operator="lessThan" allowBlank="1" showInputMessage="1" showErrorMessage="1" prompt="ei tallennusta tähän, kaava hakee" sqref="C6:E10 A6 D13:D14 C11:E12" xr:uid="{00000000-0002-0000-0C00-000000000000}">
      <formula1>0.01</formula1>
    </dataValidation>
    <dataValidation operator="lessThan" allowBlank="1" showInputMessage="1" showErrorMessage="1" prompt="ei tallennusta tähän, kaava hakee" sqref="A7:A10" xr:uid="{00000000-0002-0000-0C00-000001000000}"/>
  </dataValidations>
  <hyperlinks>
    <hyperlink ref="I2" location="Ohjeet!A1" display="Ohjeet" xr:uid="{00000000-0004-0000-0C00-000000000000}"/>
  </hyperlinks>
  <pageMargins left="0.70866141732283472" right="0.31496062992125984" top="0.55118110236220474" bottom="0.35433070866141736" header="0.31496062992125984" footer="0.31496062992125984"/>
  <pageSetup paperSize="9" fitToWidth="0" fitToHeight="0" orientation="portrait" r:id="rId5"/>
  <legacyDrawing r:id="rId6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7" tint="0.39997558519241921"/>
  </sheetPr>
  <dimension ref="A1:N285"/>
  <sheetViews>
    <sheetView topLeftCell="A251" workbookViewId="0">
      <selection activeCell="Q187" sqref="Q187"/>
    </sheetView>
  </sheetViews>
  <sheetFormatPr defaultRowHeight="12.5" x14ac:dyDescent="0.25"/>
  <cols>
    <col min="1" max="1" width="9.08984375" customWidth="1"/>
    <col min="2" max="2" width="12.08984375" customWidth="1"/>
    <col min="3" max="3" width="12.54296875" customWidth="1"/>
    <col min="4" max="4" width="9.08984375" customWidth="1"/>
    <col min="5" max="6" width="10.90625" customWidth="1"/>
    <col min="7" max="9" width="9.08984375" customWidth="1"/>
    <col min="10" max="10" width="10.36328125" customWidth="1"/>
    <col min="11" max="1024" width="9.08984375" customWidth="1"/>
  </cols>
  <sheetData>
    <row r="1" spans="1:7" x14ac:dyDescent="0.25">
      <c r="A1" t="s">
        <v>288</v>
      </c>
    </row>
    <row r="2" spans="1:7" ht="18" x14ac:dyDescent="0.25">
      <c r="A2" t="s">
        <v>460</v>
      </c>
      <c r="G2" s="23" t="s">
        <v>46</v>
      </c>
    </row>
    <row r="3" spans="1:7" x14ac:dyDescent="0.25">
      <c r="A3" t="s">
        <v>289</v>
      </c>
    </row>
    <row r="4" spans="1:7" x14ac:dyDescent="0.25">
      <c r="A4" t="s">
        <v>67</v>
      </c>
      <c r="B4" t="s">
        <v>290</v>
      </c>
      <c r="C4" s="35" t="s">
        <v>291</v>
      </c>
      <c r="D4" s="529" t="s">
        <v>292</v>
      </c>
      <c r="E4" s="529"/>
    </row>
    <row r="5" spans="1:7" x14ac:dyDescent="0.25">
      <c r="A5" t="s">
        <v>68</v>
      </c>
      <c r="B5" s="35">
        <v>7260</v>
      </c>
      <c r="C5" s="35" t="s">
        <v>293</v>
      </c>
      <c r="D5" s="35">
        <v>110</v>
      </c>
      <c r="E5" s="35">
        <v>130</v>
      </c>
    </row>
    <row r="6" spans="1:7" x14ac:dyDescent="0.25">
      <c r="A6" t="s">
        <v>294</v>
      </c>
      <c r="B6" s="35">
        <v>7260</v>
      </c>
      <c r="C6" s="35" t="s">
        <v>293</v>
      </c>
      <c r="D6" s="35">
        <v>110</v>
      </c>
      <c r="E6" s="35">
        <v>130</v>
      </c>
    </row>
    <row r="7" spans="1:7" x14ac:dyDescent="0.25">
      <c r="A7" t="s">
        <v>295</v>
      </c>
      <c r="B7" s="35">
        <v>6000</v>
      </c>
      <c r="C7" s="35" t="s">
        <v>296</v>
      </c>
      <c r="D7" s="35">
        <v>105</v>
      </c>
      <c r="E7" s="35">
        <v>125</v>
      </c>
    </row>
    <row r="8" spans="1:7" x14ac:dyDescent="0.25">
      <c r="A8" t="s">
        <v>297</v>
      </c>
      <c r="B8" s="35">
        <v>5000</v>
      </c>
      <c r="C8" s="35" t="s">
        <v>298</v>
      </c>
      <c r="D8" s="35">
        <v>100</v>
      </c>
      <c r="E8" s="35">
        <v>120</v>
      </c>
    </row>
    <row r="9" spans="1:7" x14ac:dyDescent="0.25">
      <c r="A9" t="s">
        <v>461</v>
      </c>
      <c r="B9" s="35">
        <v>4000</v>
      </c>
      <c r="C9" s="35" t="s">
        <v>299</v>
      </c>
      <c r="D9" s="35">
        <v>95</v>
      </c>
      <c r="E9" s="35">
        <v>110</v>
      </c>
    </row>
    <row r="10" spans="1:7" x14ac:dyDescent="0.25">
      <c r="A10" t="s">
        <v>462</v>
      </c>
      <c r="B10" s="35">
        <v>4000</v>
      </c>
      <c r="C10" s="35" t="s">
        <v>299</v>
      </c>
      <c r="D10" s="35">
        <v>95</v>
      </c>
      <c r="E10" s="35">
        <v>110</v>
      </c>
    </row>
    <row r="11" spans="1:7" x14ac:dyDescent="0.25">
      <c r="A11" t="s">
        <v>300</v>
      </c>
      <c r="B11" s="35">
        <v>3000</v>
      </c>
      <c r="C11" s="35" t="s">
        <v>301</v>
      </c>
      <c r="D11" s="35">
        <v>85</v>
      </c>
      <c r="E11" s="35">
        <v>110</v>
      </c>
    </row>
    <row r="12" spans="1:7" x14ac:dyDescent="0.25">
      <c r="A12" t="s">
        <v>302</v>
      </c>
      <c r="B12" s="35">
        <v>3000</v>
      </c>
      <c r="C12" s="35" t="s">
        <v>301</v>
      </c>
      <c r="D12" s="35">
        <v>85</v>
      </c>
      <c r="E12" s="35">
        <v>110</v>
      </c>
    </row>
    <row r="13" spans="1:7" x14ac:dyDescent="0.25">
      <c r="A13" t="s">
        <v>303</v>
      </c>
      <c r="B13" s="35">
        <v>2500</v>
      </c>
      <c r="C13" s="35" t="s">
        <v>304</v>
      </c>
      <c r="D13" s="35">
        <v>85</v>
      </c>
      <c r="E13" s="35">
        <v>95</v>
      </c>
    </row>
    <row r="14" spans="1:7" x14ac:dyDescent="0.25">
      <c r="A14" t="s">
        <v>305</v>
      </c>
      <c r="B14" s="35">
        <v>2500</v>
      </c>
      <c r="C14" s="35" t="s">
        <v>304</v>
      </c>
      <c r="D14" s="35">
        <v>85</v>
      </c>
      <c r="E14" s="35">
        <v>95</v>
      </c>
    </row>
    <row r="15" spans="1:7" x14ac:dyDescent="0.25">
      <c r="A15" t="s">
        <v>306</v>
      </c>
      <c r="B15" s="35">
        <v>2000</v>
      </c>
      <c r="C15" s="35" t="s">
        <v>307</v>
      </c>
      <c r="D15" s="35">
        <v>80</v>
      </c>
      <c r="E15" s="35">
        <v>90</v>
      </c>
    </row>
    <row r="16" spans="1:7" x14ac:dyDescent="0.25">
      <c r="A16" t="s">
        <v>308</v>
      </c>
      <c r="B16" s="35">
        <v>4000</v>
      </c>
      <c r="C16" s="35" t="s">
        <v>299</v>
      </c>
      <c r="D16" s="35">
        <v>95</v>
      </c>
      <c r="E16" s="35">
        <v>110</v>
      </c>
    </row>
    <row r="17" spans="1:5" x14ac:dyDescent="0.25">
      <c r="A17" t="s">
        <v>309</v>
      </c>
      <c r="B17" s="35">
        <v>4000</v>
      </c>
      <c r="C17" s="35" t="s">
        <v>299</v>
      </c>
      <c r="D17" s="35">
        <v>95</v>
      </c>
      <c r="E17" s="35">
        <v>110</v>
      </c>
    </row>
    <row r="18" spans="1:5" x14ac:dyDescent="0.25">
      <c r="A18" t="s">
        <v>162</v>
      </c>
      <c r="B18" s="35">
        <v>4000</v>
      </c>
      <c r="C18" s="35" t="s">
        <v>299</v>
      </c>
      <c r="D18" s="35">
        <v>95</v>
      </c>
      <c r="E18" s="35">
        <v>110</v>
      </c>
    </row>
    <row r="19" spans="1:5" x14ac:dyDescent="0.25">
      <c r="A19" t="s">
        <v>310</v>
      </c>
      <c r="B19" s="35">
        <v>3000</v>
      </c>
      <c r="C19" s="35" t="s">
        <v>301</v>
      </c>
      <c r="D19" s="35">
        <v>85</v>
      </c>
      <c r="E19" s="35">
        <v>110</v>
      </c>
    </row>
    <row r="20" spans="1:5" x14ac:dyDescent="0.25">
      <c r="A20" t="s">
        <v>463</v>
      </c>
      <c r="B20" s="35">
        <v>3000</v>
      </c>
      <c r="C20" s="35" t="s">
        <v>301</v>
      </c>
      <c r="D20" s="35">
        <v>85</v>
      </c>
      <c r="E20" s="35">
        <v>110</v>
      </c>
    </row>
    <row r="21" spans="1:5" x14ac:dyDescent="0.25">
      <c r="A21" t="s">
        <v>464</v>
      </c>
      <c r="B21" s="35">
        <v>3000</v>
      </c>
      <c r="C21" s="35" t="s">
        <v>301</v>
      </c>
      <c r="D21" s="35">
        <v>85</v>
      </c>
      <c r="E21" s="35">
        <v>110</v>
      </c>
    </row>
    <row r="22" spans="1:5" x14ac:dyDescent="0.25">
      <c r="A22" t="s">
        <v>311</v>
      </c>
      <c r="B22" s="35">
        <v>2500</v>
      </c>
      <c r="C22" s="35" t="s">
        <v>304</v>
      </c>
      <c r="D22" s="35">
        <v>85</v>
      </c>
      <c r="E22" s="35">
        <v>95</v>
      </c>
    </row>
    <row r="23" spans="1:5" x14ac:dyDescent="0.25">
      <c r="A23" t="s">
        <v>312</v>
      </c>
      <c r="B23" s="35">
        <v>2500</v>
      </c>
      <c r="C23" s="35" t="s">
        <v>304</v>
      </c>
      <c r="D23" s="35">
        <v>85</v>
      </c>
      <c r="E23" s="35">
        <v>95</v>
      </c>
    </row>
    <row r="24" spans="1:5" x14ac:dyDescent="0.25">
      <c r="A24" t="s">
        <v>313</v>
      </c>
      <c r="B24" s="35">
        <v>2000</v>
      </c>
      <c r="C24" s="35" t="s">
        <v>307</v>
      </c>
      <c r="D24" s="35">
        <v>80</v>
      </c>
      <c r="E24" s="35">
        <v>90</v>
      </c>
    </row>
    <row r="25" spans="1:5" x14ac:dyDescent="0.25">
      <c r="A25" t="s">
        <v>314</v>
      </c>
      <c r="B25" s="35">
        <v>2000</v>
      </c>
      <c r="C25" s="35" t="s">
        <v>307</v>
      </c>
      <c r="D25" s="35">
        <v>80</v>
      </c>
      <c r="E25" s="35">
        <v>90</v>
      </c>
    </row>
    <row r="26" spans="1:5" x14ac:dyDescent="0.25">
      <c r="A26" t="s">
        <v>315</v>
      </c>
      <c r="B26" s="35">
        <v>2000</v>
      </c>
      <c r="C26" s="35" t="s">
        <v>307</v>
      </c>
      <c r="D26" s="35">
        <v>80</v>
      </c>
      <c r="E26" s="35">
        <v>90</v>
      </c>
    </row>
    <row r="27" spans="1:5" x14ac:dyDescent="0.25">
      <c r="A27" t="s">
        <v>316</v>
      </c>
      <c r="B27" s="35">
        <v>7260</v>
      </c>
      <c r="C27" s="35" t="s">
        <v>293</v>
      </c>
      <c r="D27" s="35">
        <v>110</v>
      </c>
      <c r="E27" s="35">
        <v>130</v>
      </c>
    </row>
    <row r="28" spans="1:5" x14ac:dyDescent="0.25">
      <c r="A28" t="s">
        <v>317</v>
      </c>
      <c r="B28" s="35">
        <v>7260</v>
      </c>
      <c r="C28" s="35" t="s">
        <v>293</v>
      </c>
      <c r="D28" s="35">
        <v>110</v>
      </c>
      <c r="E28" s="35">
        <v>130</v>
      </c>
    </row>
    <row r="29" spans="1:5" x14ac:dyDescent="0.25">
      <c r="A29" t="s">
        <v>318</v>
      </c>
      <c r="B29" s="35">
        <v>7260</v>
      </c>
      <c r="C29" s="35" t="s">
        <v>293</v>
      </c>
      <c r="D29" s="35">
        <v>110</v>
      </c>
      <c r="E29" s="35">
        <v>130</v>
      </c>
    </row>
    <row r="30" spans="1:5" x14ac:dyDescent="0.25">
      <c r="A30" t="s">
        <v>234</v>
      </c>
      <c r="B30" s="35">
        <v>7260</v>
      </c>
      <c r="C30" s="35" t="s">
        <v>293</v>
      </c>
      <c r="D30" s="35">
        <v>110</v>
      </c>
      <c r="E30" s="35">
        <v>130</v>
      </c>
    </row>
    <row r="31" spans="1:5" x14ac:dyDescent="0.25">
      <c r="A31" t="s">
        <v>319</v>
      </c>
      <c r="B31" s="35">
        <v>6000</v>
      </c>
      <c r="C31" s="35" t="s">
        <v>296</v>
      </c>
      <c r="D31" s="35">
        <v>105</v>
      </c>
      <c r="E31" s="35">
        <v>125</v>
      </c>
    </row>
    <row r="32" spans="1:5" x14ac:dyDescent="0.25">
      <c r="A32" t="s">
        <v>320</v>
      </c>
      <c r="B32" s="35">
        <v>6000</v>
      </c>
      <c r="C32" s="35" t="s">
        <v>296</v>
      </c>
      <c r="D32" s="35">
        <v>105</v>
      </c>
      <c r="E32" s="35">
        <v>125</v>
      </c>
    </row>
    <row r="33" spans="1:5" x14ac:dyDescent="0.25">
      <c r="A33" t="s">
        <v>321</v>
      </c>
      <c r="B33" s="35">
        <v>5000</v>
      </c>
      <c r="C33" s="35" t="s">
        <v>298</v>
      </c>
      <c r="D33" s="35">
        <v>100</v>
      </c>
      <c r="E33" s="35">
        <v>120</v>
      </c>
    </row>
    <row r="34" spans="1:5" x14ac:dyDescent="0.25">
      <c r="A34" t="s">
        <v>322</v>
      </c>
      <c r="B34" s="35">
        <v>5000</v>
      </c>
      <c r="C34" s="35" t="s">
        <v>298</v>
      </c>
      <c r="D34" s="35">
        <v>100</v>
      </c>
      <c r="E34" s="35">
        <v>120</v>
      </c>
    </row>
    <row r="35" spans="1:5" x14ac:dyDescent="0.25">
      <c r="A35" t="s">
        <v>323</v>
      </c>
      <c r="B35" s="35">
        <v>4000</v>
      </c>
      <c r="C35" s="35" t="s">
        <v>299</v>
      </c>
      <c r="D35" s="35">
        <v>95</v>
      </c>
      <c r="E35" s="35">
        <v>110</v>
      </c>
    </row>
    <row r="36" spans="1:5" x14ac:dyDescent="0.25">
      <c r="A36" t="s">
        <v>324</v>
      </c>
      <c r="B36" s="35">
        <v>4000</v>
      </c>
      <c r="C36" s="35" t="s">
        <v>299</v>
      </c>
      <c r="D36" s="35">
        <v>95</v>
      </c>
      <c r="E36" s="35">
        <v>110</v>
      </c>
    </row>
    <row r="37" spans="1:5" x14ac:dyDescent="0.25">
      <c r="A37" t="s">
        <v>167</v>
      </c>
      <c r="B37" s="35">
        <v>3000</v>
      </c>
      <c r="C37" s="35" t="s">
        <v>301</v>
      </c>
      <c r="D37" s="35">
        <v>85</v>
      </c>
      <c r="E37" s="35">
        <v>110</v>
      </c>
    </row>
    <row r="38" spans="1:5" x14ac:dyDescent="0.25">
      <c r="A38" t="s">
        <v>325</v>
      </c>
      <c r="B38" s="35">
        <v>3000</v>
      </c>
      <c r="C38" s="35" t="s">
        <v>301</v>
      </c>
      <c r="D38" s="35">
        <v>85</v>
      </c>
      <c r="E38" s="35">
        <v>110</v>
      </c>
    </row>
    <row r="39" spans="1:5" x14ac:dyDescent="0.25">
      <c r="A39" t="s">
        <v>326</v>
      </c>
      <c r="B39" s="35">
        <v>3000</v>
      </c>
      <c r="C39" s="35" t="s">
        <v>301</v>
      </c>
      <c r="D39" s="35">
        <v>85</v>
      </c>
      <c r="E39" s="35">
        <v>110</v>
      </c>
    </row>
    <row r="40" spans="1:5" x14ac:dyDescent="0.25">
      <c r="A40" t="s">
        <v>327</v>
      </c>
      <c r="B40" s="35">
        <v>3000</v>
      </c>
      <c r="C40" s="35" t="s">
        <v>301</v>
      </c>
      <c r="D40" s="35">
        <v>85</v>
      </c>
      <c r="E40" s="35">
        <v>110</v>
      </c>
    </row>
    <row r="41" spans="1:5" x14ac:dyDescent="0.25">
      <c r="A41" t="s">
        <v>328</v>
      </c>
      <c r="B41" s="35">
        <v>3000</v>
      </c>
      <c r="C41" s="35" t="s">
        <v>301</v>
      </c>
      <c r="D41" s="35">
        <v>85</v>
      </c>
      <c r="E41" s="35">
        <v>110</v>
      </c>
    </row>
    <row r="42" spans="1:5" x14ac:dyDescent="0.25">
      <c r="A42" t="s">
        <v>329</v>
      </c>
      <c r="B42" s="35">
        <v>4000</v>
      </c>
      <c r="C42" s="35" t="s">
        <v>299</v>
      </c>
      <c r="D42" s="35">
        <v>95</v>
      </c>
      <c r="E42" s="35">
        <v>110</v>
      </c>
    </row>
    <row r="43" spans="1:5" x14ac:dyDescent="0.25">
      <c r="A43" t="s">
        <v>330</v>
      </c>
      <c r="B43" s="35">
        <v>4000</v>
      </c>
      <c r="C43" s="35" t="s">
        <v>299</v>
      </c>
      <c r="D43" s="35">
        <v>95</v>
      </c>
      <c r="E43" s="35">
        <v>110</v>
      </c>
    </row>
    <row r="44" spans="1:5" x14ac:dyDescent="0.25">
      <c r="A44" t="s">
        <v>254</v>
      </c>
      <c r="B44" s="35">
        <v>4000</v>
      </c>
      <c r="C44" s="35" t="s">
        <v>299</v>
      </c>
      <c r="D44" s="35">
        <v>95</v>
      </c>
      <c r="E44" s="35">
        <v>110</v>
      </c>
    </row>
    <row r="45" spans="1:5" x14ac:dyDescent="0.25">
      <c r="A45" t="s">
        <v>331</v>
      </c>
      <c r="B45" s="35">
        <v>4000</v>
      </c>
      <c r="C45" s="35" t="s">
        <v>299</v>
      </c>
      <c r="D45" s="35">
        <v>95</v>
      </c>
      <c r="E45" s="35">
        <v>110</v>
      </c>
    </row>
    <row r="46" spans="1:5" x14ac:dyDescent="0.25">
      <c r="A46" t="s">
        <v>332</v>
      </c>
      <c r="B46" s="35">
        <v>3000</v>
      </c>
      <c r="C46" s="35" t="s">
        <v>301</v>
      </c>
      <c r="D46" s="35">
        <v>85</v>
      </c>
      <c r="E46" s="35">
        <v>110</v>
      </c>
    </row>
    <row r="47" spans="1:5" x14ac:dyDescent="0.25">
      <c r="A47" t="s">
        <v>231</v>
      </c>
      <c r="B47" s="35">
        <v>3000</v>
      </c>
      <c r="C47" s="35" t="s">
        <v>301</v>
      </c>
      <c r="D47" s="35">
        <v>85</v>
      </c>
      <c r="E47" s="35">
        <v>110</v>
      </c>
    </row>
    <row r="48" spans="1:5" x14ac:dyDescent="0.25">
      <c r="A48" t="s">
        <v>333</v>
      </c>
      <c r="B48" s="35">
        <v>3000</v>
      </c>
      <c r="C48" s="35" t="s">
        <v>301</v>
      </c>
      <c r="D48" s="35">
        <v>85</v>
      </c>
      <c r="E48" s="35">
        <v>110</v>
      </c>
    </row>
    <row r="49" spans="1:11" x14ac:dyDescent="0.25">
      <c r="A49" t="s">
        <v>334</v>
      </c>
      <c r="B49" s="35">
        <v>3000</v>
      </c>
      <c r="C49" s="35" t="s">
        <v>301</v>
      </c>
      <c r="D49" s="35">
        <v>85</v>
      </c>
      <c r="E49" s="35">
        <v>110</v>
      </c>
    </row>
    <row r="50" spans="1:11" x14ac:dyDescent="0.25">
      <c r="A50" t="s">
        <v>202</v>
      </c>
      <c r="B50" s="35">
        <v>3000</v>
      </c>
      <c r="C50" s="35" t="s">
        <v>301</v>
      </c>
      <c r="D50" s="35">
        <v>85</v>
      </c>
      <c r="E50" s="35">
        <v>110</v>
      </c>
    </row>
    <row r="51" spans="1:11" x14ac:dyDescent="0.25">
      <c r="A51" t="s">
        <v>335</v>
      </c>
      <c r="B51" s="35">
        <v>2000</v>
      </c>
      <c r="C51" s="35" t="s">
        <v>307</v>
      </c>
      <c r="D51" s="35">
        <v>80</v>
      </c>
      <c r="E51" s="35">
        <v>90</v>
      </c>
    </row>
    <row r="52" spans="1:11" x14ac:dyDescent="0.25">
      <c r="A52" t="s">
        <v>336</v>
      </c>
      <c r="B52" s="35">
        <v>2000</v>
      </c>
      <c r="C52" s="35" t="s">
        <v>307</v>
      </c>
      <c r="D52" s="35">
        <v>80</v>
      </c>
      <c r="E52" s="35">
        <v>90</v>
      </c>
    </row>
    <row r="53" spans="1:11" x14ac:dyDescent="0.25">
      <c r="A53" t="s">
        <v>337</v>
      </c>
      <c r="B53" s="35">
        <v>2000</v>
      </c>
      <c r="C53" s="35" t="s">
        <v>307</v>
      </c>
      <c r="D53" s="35">
        <v>80</v>
      </c>
      <c r="E53" s="35">
        <v>90</v>
      </c>
    </row>
    <row r="54" spans="1:11" x14ac:dyDescent="0.25">
      <c r="A54" t="s">
        <v>338</v>
      </c>
      <c r="B54" s="35">
        <v>2000</v>
      </c>
      <c r="C54" s="35" t="s">
        <v>307</v>
      </c>
      <c r="D54" s="35">
        <v>80</v>
      </c>
      <c r="E54" s="35">
        <v>90</v>
      </c>
    </row>
    <row r="55" spans="1:11" x14ac:dyDescent="0.25">
      <c r="A55" t="s">
        <v>339</v>
      </c>
      <c r="B55" s="35">
        <v>2000</v>
      </c>
      <c r="C55" s="35" t="s">
        <v>307</v>
      </c>
      <c r="D55" s="35">
        <v>80</v>
      </c>
      <c r="E55" s="35">
        <v>90</v>
      </c>
    </row>
    <row r="56" spans="1:11" x14ac:dyDescent="0.25">
      <c r="A56" t="s">
        <v>340</v>
      </c>
      <c r="B56" s="35">
        <v>2000</v>
      </c>
      <c r="C56" s="35" t="s">
        <v>307</v>
      </c>
      <c r="D56" s="35">
        <v>80</v>
      </c>
      <c r="E56" s="35">
        <v>90</v>
      </c>
    </row>
    <row r="57" spans="1:11" x14ac:dyDescent="0.25">
      <c r="A57" t="s">
        <v>164</v>
      </c>
    </row>
    <row r="58" spans="1:11" x14ac:dyDescent="0.25">
      <c r="A58" t="s">
        <v>67</v>
      </c>
      <c r="B58" t="s">
        <v>290</v>
      </c>
      <c r="C58" s="35" t="s">
        <v>291</v>
      </c>
      <c r="D58" s="529" t="s">
        <v>341</v>
      </c>
      <c r="E58" s="529"/>
      <c r="F58" s="529" t="s">
        <v>342</v>
      </c>
      <c r="G58" s="529"/>
      <c r="H58" s="529" t="s">
        <v>343</v>
      </c>
      <c r="I58" s="529"/>
      <c r="J58" s="529" t="s">
        <v>189</v>
      </c>
      <c r="K58" s="529"/>
    </row>
    <row r="59" spans="1:11" x14ac:dyDescent="0.25">
      <c r="A59" t="s">
        <v>68</v>
      </c>
      <c r="B59" s="479">
        <v>2000</v>
      </c>
      <c r="C59" s="479" t="s">
        <v>307</v>
      </c>
      <c r="D59" s="479">
        <v>219</v>
      </c>
      <c r="E59" s="479">
        <v>221</v>
      </c>
      <c r="F59" s="479">
        <v>44</v>
      </c>
      <c r="G59" s="479">
        <v>46</v>
      </c>
      <c r="H59" s="35">
        <v>50</v>
      </c>
      <c r="I59" s="35">
        <v>57</v>
      </c>
      <c r="J59" s="479">
        <v>12</v>
      </c>
      <c r="K59" s="479">
        <v>13</v>
      </c>
    </row>
    <row r="60" spans="1:11" x14ac:dyDescent="0.25">
      <c r="A60" t="s">
        <v>294</v>
      </c>
      <c r="B60" s="479">
        <v>2000</v>
      </c>
      <c r="C60" s="479" t="s">
        <v>307</v>
      </c>
      <c r="D60" s="479">
        <v>219</v>
      </c>
      <c r="E60" s="479">
        <v>221</v>
      </c>
      <c r="F60" s="479">
        <v>44</v>
      </c>
      <c r="G60" s="479">
        <v>46</v>
      </c>
      <c r="H60" s="35">
        <v>50</v>
      </c>
      <c r="I60" s="35">
        <v>57</v>
      </c>
      <c r="J60" s="479">
        <v>12</v>
      </c>
      <c r="K60" s="479">
        <v>13</v>
      </c>
    </row>
    <row r="61" spans="1:11" x14ac:dyDescent="0.25">
      <c r="A61" t="s">
        <v>295</v>
      </c>
      <c r="B61" s="479">
        <v>1750</v>
      </c>
      <c r="C61" s="479" t="s">
        <v>344</v>
      </c>
      <c r="D61" s="479">
        <v>210</v>
      </c>
      <c r="E61" s="479">
        <v>212</v>
      </c>
      <c r="F61" s="479">
        <v>41</v>
      </c>
      <c r="G61" s="479">
        <v>43</v>
      </c>
      <c r="H61" s="35">
        <v>50</v>
      </c>
      <c r="I61" s="35">
        <v>57</v>
      </c>
      <c r="J61" s="479">
        <v>12</v>
      </c>
      <c r="K61" s="479">
        <v>13</v>
      </c>
    </row>
    <row r="62" spans="1:11" x14ac:dyDescent="0.25">
      <c r="A62" t="s">
        <v>297</v>
      </c>
      <c r="B62" s="479">
        <v>1500</v>
      </c>
      <c r="C62" s="479" t="s">
        <v>345</v>
      </c>
      <c r="D62" s="479">
        <v>200</v>
      </c>
      <c r="E62" s="479">
        <v>202</v>
      </c>
      <c r="F62" s="479">
        <v>38</v>
      </c>
      <c r="G62" s="479">
        <v>40</v>
      </c>
      <c r="H62" s="35">
        <v>50</v>
      </c>
      <c r="I62" s="35">
        <v>57</v>
      </c>
      <c r="J62" s="479">
        <v>12</v>
      </c>
      <c r="K62" s="479">
        <v>13</v>
      </c>
    </row>
    <row r="63" spans="1:11" x14ac:dyDescent="0.25">
      <c r="A63" t="s">
        <v>461</v>
      </c>
      <c r="B63" s="479">
        <v>1000</v>
      </c>
      <c r="C63" s="479" t="s">
        <v>346</v>
      </c>
      <c r="D63" s="479">
        <v>180</v>
      </c>
      <c r="E63" s="479">
        <v>182</v>
      </c>
      <c r="F63" s="479">
        <v>37</v>
      </c>
      <c r="G63" s="479">
        <v>39</v>
      </c>
      <c r="H63" s="35">
        <v>50</v>
      </c>
      <c r="I63" s="35">
        <v>57</v>
      </c>
      <c r="J63" s="479">
        <v>12</v>
      </c>
      <c r="K63" s="479">
        <v>13</v>
      </c>
    </row>
    <row r="64" spans="1:11" x14ac:dyDescent="0.25">
      <c r="A64" t="s">
        <v>464</v>
      </c>
      <c r="B64" s="479">
        <v>1000</v>
      </c>
      <c r="C64" s="479" t="s">
        <v>346</v>
      </c>
      <c r="D64" s="479">
        <v>180</v>
      </c>
      <c r="E64" s="479">
        <v>182</v>
      </c>
      <c r="F64" s="479">
        <v>37</v>
      </c>
      <c r="G64" s="479">
        <v>39</v>
      </c>
      <c r="H64" s="35">
        <v>50</v>
      </c>
      <c r="I64" s="35">
        <v>57</v>
      </c>
      <c r="J64" s="479">
        <v>12</v>
      </c>
      <c r="K64" s="479">
        <v>13</v>
      </c>
    </row>
    <row r="65" spans="1:11" x14ac:dyDescent="0.25">
      <c r="A65" t="s">
        <v>300</v>
      </c>
      <c r="B65" s="479">
        <v>750</v>
      </c>
      <c r="C65" s="479" t="s">
        <v>347</v>
      </c>
      <c r="D65" s="479" t="s">
        <v>348</v>
      </c>
      <c r="E65" s="479" t="s">
        <v>349</v>
      </c>
      <c r="F65" s="479" t="s">
        <v>350</v>
      </c>
      <c r="G65" s="479" t="s">
        <v>351</v>
      </c>
      <c r="H65" s="35" t="s">
        <v>352</v>
      </c>
      <c r="I65" s="35" t="s">
        <v>353</v>
      </c>
      <c r="J65" s="479">
        <v>10</v>
      </c>
      <c r="K65" s="479">
        <v>13</v>
      </c>
    </row>
    <row r="66" spans="1:11" x14ac:dyDescent="0.25">
      <c r="A66" t="s">
        <v>302</v>
      </c>
      <c r="B66" s="479">
        <v>750</v>
      </c>
      <c r="C66" s="479" t="s">
        <v>347</v>
      </c>
      <c r="D66" s="479" t="s">
        <v>348</v>
      </c>
      <c r="E66" s="479" t="s">
        <v>349</v>
      </c>
      <c r="F66" s="479" t="s">
        <v>350</v>
      </c>
      <c r="G66" s="479" t="s">
        <v>351</v>
      </c>
      <c r="H66" s="35" t="s">
        <v>352</v>
      </c>
      <c r="I66" s="35" t="s">
        <v>353</v>
      </c>
      <c r="J66" s="479">
        <v>10</v>
      </c>
      <c r="K66" s="479">
        <v>13</v>
      </c>
    </row>
    <row r="67" spans="1:11" x14ac:dyDescent="0.25">
      <c r="A67" t="s">
        <v>303</v>
      </c>
      <c r="B67" s="479">
        <v>600</v>
      </c>
      <c r="C67" s="479" t="s">
        <v>354</v>
      </c>
      <c r="D67" s="479" t="s">
        <v>355</v>
      </c>
      <c r="E67" s="479" t="s">
        <v>356</v>
      </c>
      <c r="F67" s="479" t="s">
        <v>357</v>
      </c>
      <c r="G67" s="479" t="s">
        <v>358</v>
      </c>
      <c r="H67" s="35" t="s">
        <v>359</v>
      </c>
      <c r="I67" s="35" t="s">
        <v>360</v>
      </c>
      <c r="J67" s="479"/>
      <c r="K67" s="479"/>
    </row>
    <row r="68" spans="1:11" x14ac:dyDescent="0.25">
      <c r="A68" t="s">
        <v>305</v>
      </c>
      <c r="B68" s="479">
        <v>600</v>
      </c>
      <c r="C68" s="479" t="s">
        <v>354</v>
      </c>
      <c r="D68" s="479" t="s">
        <v>355</v>
      </c>
      <c r="E68" s="479" t="s">
        <v>356</v>
      </c>
      <c r="F68" s="479" t="s">
        <v>357</v>
      </c>
      <c r="G68" s="479" t="s">
        <v>358</v>
      </c>
      <c r="H68" s="35" t="s">
        <v>359</v>
      </c>
      <c r="I68" s="35" t="s">
        <v>360</v>
      </c>
      <c r="J68" s="479"/>
      <c r="K68" s="479"/>
    </row>
    <row r="69" spans="1:11" x14ac:dyDescent="0.25">
      <c r="A69" t="s">
        <v>306</v>
      </c>
      <c r="B69" s="479">
        <v>600</v>
      </c>
      <c r="C69" s="479" t="s">
        <v>354</v>
      </c>
      <c r="D69" s="479" t="s">
        <v>355</v>
      </c>
      <c r="E69" s="479" t="s">
        <v>356</v>
      </c>
      <c r="F69" s="479" t="s">
        <v>357</v>
      </c>
      <c r="G69" s="479" t="s">
        <v>358</v>
      </c>
      <c r="H69" s="35" t="s">
        <v>359</v>
      </c>
      <c r="I69" s="35" t="s">
        <v>360</v>
      </c>
      <c r="J69" s="479"/>
      <c r="K69" s="479"/>
    </row>
    <row r="70" spans="1:11" x14ac:dyDescent="0.25">
      <c r="A70" t="s">
        <v>308</v>
      </c>
      <c r="B70" s="479">
        <v>1000</v>
      </c>
      <c r="C70" s="479" t="s">
        <v>346</v>
      </c>
      <c r="D70" s="479">
        <v>180</v>
      </c>
      <c r="E70" s="479">
        <v>182</v>
      </c>
      <c r="F70" s="479">
        <v>37</v>
      </c>
      <c r="G70" s="479">
        <v>39</v>
      </c>
      <c r="H70" s="35">
        <v>50</v>
      </c>
      <c r="I70" s="35">
        <v>57</v>
      </c>
      <c r="J70" s="479">
        <v>12</v>
      </c>
      <c r="K70" s="479">
        <v>13</v>
      </c>
    </row>
    <row r="71" spans="1:11" x14ac:dyDescent="0.25">
      <c r="A71" t="s">
        <v>309</v>
      </c>
      <c r="B71" s="479">
        <v>1000</v>
      </c>
      <c r="C71" s="479" t="s">
        <v>346</v>
      </c>
      <c r="D71" s="479">
        <v>180</v>
      </c>
      <c r="E71" s="479">
        <v>182</v>
      </c>
      <c r="F71" s="479">
        <v>37</v>
      </c>
      <c r="G71" s="479">
        <v>39</v>
      </c>
      <c r="H71" s="35">
        <v>50</v>
      </c>
      <c r="I71" s="35">
        <v>57</v>
      </c>
      <c r="J71" s="479">
        <v>12</v>
      </c>
      <c r="K71" s="479">
        <v>13</v>
      </c>
    </row>
    <row r="72" spans="1:11" x14ac:dyDescent="0.25">
      <c r="A72" t="s">
        <v>162</v>
      </c>
      <c r="B72" s="479">
        <v>1000</v>
      </c>
      <c r="C72" s="479" t="s">
        <v>346</v>
      </c>
      <c r="D72" s="479">
        <v>180</v>
      </c>
      <c r="E72" s="479">
        <v>182</v>
      </c>
      <c r="F72" s="479">
        <v>37</v>
      </c>
      <c r="G72" s="479">
        <v>39</v>
      </c>
      <c r="H72" s="35">
        <v>50</v>
      </c>
      <c r="I72" s="35">
        <v>57</v>
      </c>
      <c r="J72" s="479">
        <v>12</v>
      </c>
      <c r="K72" s="479">
        <v>13</v>
      </c>
    </row>
    <row r="73" spans="1:11" x14ac:dyDescent="0.25">
      <c r="A73" t="s">
        <v>310</v>
      </c>
      <c r="B73" s="479">
        <v>1000</v>
      </c>
      <c r="C73" s="479" t="s">
        <v>346</v>
      </c>
      <c r="D73" s="479">
        <v>180</v>
      </c>
      <c r="E73" s="479">
        <v>182</v>
      </c>
      <c r="F73" s="479">
        <v>37</v>
      </c>
      <c r="G73" s="479">
        <v>39</v>
      </c>
      <c r="H73" s="35">
        <v>50</v>
      </c>
      <c r="I73" s="35">
        <v>57</v>
      </c>
      <c r="J73" s="479">
        <v>12</v>
      </c>
      <c r="K73" s="479">
        <v>13</v>
      </c>
    </row>
    <row r="74" spans="1:11" x14ac:dyDescent="0.25">
      <c r="A74" t="s">
        <v>463</v>
      </c>
      <c r="B74" s="479">
        <v>750</v>
      </c>
      <c r="C74" s="479" t="s">
        <v>347</v>
      </c>
      <c r="D74" s="479" t="s">
        <v>348</v>
      </c>
      <c r="E74" s="479" t="s">
        <v>349</v>
      </c>
      <c r="F74" s="479" t="s">
        <v>350</v>
      </c>
      <c r="G74" s="479" t="s">
        <v>351</v>
      </c>
      <c r="H74" s="35" t="s">
        <v>352</v>
      </c>
      <c r="I74" s="35" t="s">
        <v>353</v>
      </c>
      <c r="J74" s="479">
        <v>10</v>
      </c>
      <c r="K74" s="479">
        <v>13</v>
      </c>
    </row>
    <row r="75" spans="1:11" x14ac:dyDescent="0.25">
      <c r="A75" t="s">
        <v>464</v>
      </c>
      <c r="B75" s="479">
        <v>750</v>
      </c>
      <c r="C75" s="479" t="s">
        <v>347</v>
      </c>
      <c r="D75" s="479" t="s">
        <v>348</v>
      </c>
      <c r="E75" s="479" t="s">
        <v>349</v>
      </c>
      <c r="F75" s="479" t="s">
        <v>350</v>
      </c>
      <c r="G75" s="479" t="s">
        <v>351</v>
      </c>
      <c r="H75" s="35" t="s">
        <v>352</v>
      </c>
      <c r="I75" s="35" t="s">
        <v>353</v>
      </c>
      <c r="J75" s="479">
        <v>10</v>
      </c>
      <c r="K75" s="479">
        <v>13</v>
      </c>
    </row>
    <row r="76" spans="1:11" x14ac:dyDescent="0.25">
      <c r="A76" t="s">
        <v>311</v>
      </c>
      <c r="B76" s="479">
        <v>600</v>
      </c>
      <c r="C76" s="479" t="s">
        <v>354</v>
      </c>
      <c r="D76" s="479" t="s">
        <v>355</v>
      </c>
      <c r="E76" s="479" t="s">
        <v>356</v>
      </c>
      <c r="F76" s="479" t="s">
        <v>357</v>
      </c>
      <c r="G76" s="479" t="s">
        <v>358</v>
      </c>
      <c r="H76" s="35" t="s">
        <v>359</v>
      </c>
      <c r="I76" s="35" t="s">
        <v>360</v>
      </c>
    </row>
    <row r="77" spans="1:11" x14ac:dyDescent="0.25">
      <c r="A77" t="s">
        <v>312</v>
      </c>
      <c r="B77" s="479">
        <v>600</v>
      </c>
      <c r="C77" s="479" t="s">
        <v>354</v>
      </c>
      <c r="D77" s="479" t="s">
        <v>355</v>
      </c>
      <c r="E77" s="479" t="s">
        <v>356</v>
      </c>
      <c r="F77" s="479" t="s">
        <v>357</v>
      </c>
      <c r="G77" s="479" t="s">
        <v>358</v>
      </c>
      <c r="H77" s="35" t="s">
        <v>359</v>
      </c>
      <c r="I77" s="35" t="s">
        <v>360</v>
      </c>
    </row>
    <row r="78" spans="1:11" x14ac:dyDescent="0.25">
      <c r="A78" t="s">
        <v>313</v>
      </c>
      <c r="B78" s="479">
        <v>600</v>
      </c>
      <c r="C78" s="479" t="s">
        <v>354</v>
      </c>
      <c r="D78" s="479" t="s">
        <v>355</v>
      </c>
      <c r="E78" s="479" t="s">
        <v>356</v>
      </c>
      <c r="F78" s="479" t="s">
        <v>357</v>
      </c>
      <c r="G78" s="479" t="s">
        <v>358</v>
      </c>
      <c r="H78" s="35" t="s">
        <v>359</v>
      </c>
      <c r="I78" s="35" t="s">
        <v>360</v>
      </c>
    </row>
    <row r="79" spans="1:11" x14ac:dyDescent="0.25">
      <c r="A79" t="s">
        <v>314</v>
      </c>
      <c r="B79" s="479">
        <v>600</v>
      </c>
      <c r="C79" s="479" t="s">
        <v>354</v>
      </c>
      <c r="D79" s="479" t="s">
        <v>355</v>
      </c>
      <c r="E79" s="479" t="s">
        <v>356</v>
      </c>
      <c r="F79" s="479" t="s">
        <v>357</v>
      </c>
      <c r="G79" s="479" t="s">
        <v>358</v>
      </c>
      <c r="H79" s="35" t="s">
        <v>359</v>
      </c>
      <c r="I79" s="35" t="s">
        <v>360</v>
      </c>
    </row>
    <row r="80" spans="1:11" x14ac:dyDescent="0.25">
      <c r="A80" t="s">
        <v>315</v>
      </c>
      <c r="B80" s="479">
        <v>600</v>
      </c>
      <c r="C80" s="479" t="s">
        <v>354</v>
      </c>
      <c r="D80" s="479" t="s">
        <v>355</v>
      </c>
      <c r="E80" s="479" t="s">
        <v>356</v>
      </c>
      <c r="F80" s="479" t="s">
        <v>357</v>
      </c>
      <c r="G80" s="479" t="s">
        <v>358</v>
      </c>
      <c r="H80" s="35" t="s">
        <v>359</v>
      </c>
      <c r="I80" s="35" t="s">
        <v>360</v>
      </c>
    </row>
    <row r="81" spans="1:11" x14ac:dyDescent="0.25">
      <c r="A81" t="s">
        <v>316</v>
      </c>
      <c r="B81" s="479">
        <v>2000</v>
      </c>
      <c r="C81" s="479" t="s">
        <v>307</v>
      </c>
      <c r="D81" s="479">
        <v>219</v>
      </c>
      <c r="E81" s="479">
        <v>221</v>
      </c>
      <c r="F81" s="479">
        <v>44</v>
      </c>
      <c r="G81" s="479">
        <v>46</v>
      </c>
      <c r="H81" s="35">
        <v>50</v>
      </c>
      <c r="I81" s="35">
        <v>57</v>
      </c>
      <c r="J81" s="479">
        <v>12</v>
      </c>
      <c r="K81" s="479">
        <v>13</v>
      </c>
    </row>
    <row r="82" spans="1:11" x14ac:dyDescent="0.25">
      <c r="A82" t="s">
        <v>317</v>
      </c>
      <c r="B82" s="479">
        <v>2000</v>
      </c>
      <c r="C82" s="479" t="s">
        <v>307</v>
      </c>
      <c r="D82" s="479">
        <v>219</v>
      </c>
      <c r="E82" s="479">
        <v>221</v>
      </c>
      <c r="F82" s="479">
        <v>44</v>
      </c>
      <c r="G82" s="479">
        <v>46</v>
      </c>
      <c r="H82" s="35">
        <v>50</v>
      </c>
      <c r="I82" s="35">
        <v>57</v>
      </c>
      <c r="J82" s="479">
        <v>12</v>
      </c>
      <c r="K82" s="479">
        <v>13</v>
      </c>
    </row>
    <row r="83" spans="1:11" x14ac:dyDescent="0.25">
      <c r="A83" t="s">
        <v>318</v>
      </c>
      <c r="B83" s="479">
        <v>2000</v>
      </c>
      <c r="C83" s="479" t="s">
        <v>307</v>
      </c>
      <c r="D83" s="479">
        <v>219</v>
      </c>
      <c r="E83" s="479">
        <v>221</v>
      </c>
      <c r="F83" s="479">
        <v>44</v>
      </c>
      <c r="G83" s="479">
        <v>46</v>
      </c>
      <c r="H83" s="35">
        <v>50</v>
      </c>
      <c r="I83" s="35">
        <v>57</v>
      </c>
      <c r="J83" s="479">
        <v>12</v>
      </c>
      <c r="K83" s="479">
        <v>13</v>
      </c>
    </row>
    <row r="84" spans="1:11" x14ac:dyDescent="0.25">
      <c r="A84" t="s">
        <v>234</v>
      </c>
      <c r="B84" s="479">
        <v>2000</v>
      </c>
      <c r="C84" s="479" t="s">
        <v>307</v>
      </c>
      <c r="D84" s="479">
        <v>219</v>
      </c>
      <c r="E84" s="479">
        <v>221</v>
      </c>
      <c r="F84" s="479">
        <v>44</v>
      </c>
      <c r="G84" s="479">
        <v>46</v>
      </c>
      <c r="H84" s="35">
        <v>50</v>
      </c>
      <c r="I84" s="35">
        <v>57</v>
      </c>
      <c r="J84" s="479">
        <v>12</v>
      </c>
      <c r="K84" s="479">
        <v>13</v>
      </c>
    </row>
    <row r="85" spans="1:11" x14ac:dyDescent="0.25">
      <c r="A85" t="s">
        <v>319</v>
      </c>
      <c r="B85" s="479">
        <v>1500</v>
      </c>
      <c r="C85" s="479" t="s">
        <v>345</v>
      </c>
      <c r="D85" s="479">
        <v>200</v>
      </c>
      <c r="E85" s="479">
        <v>202</v>
      </c>
      <c r="F85" s="479">
        <v>38</v>
      </c>
      <c r="G85" s="479">
        <v>40</v>
      </c>
      <c r="H85" s="35">
        <v>50</v>
      </c>
      <c r="I85" s="35">
        <v>57</v>
      </c>
      <c r="J85" s="479">
        <v>12</v>
      </c>
      <c r="K85" s="479">
        <v>13</v>
      </c>
    </row>
    <row r="86" spans="1:11" x14ac:dyDescent="0.25">
      <c r="A86" t="s">
        <v>320</v>
      </c>
      <c r="B86" s="479">
        <v>1500</v>
      </c>
      <c r="C86" s="479" t="s">
        <v>345</v>
      </c>
      <c r="D86" s="479">
        <v>200</v>
      </c>
      <c r="E86" s="479">
        <v>202</v>
      </c>
      <c r="F86" s="479">
        <v>38</v>
      </c>
      <c r="G86" s="479">
        <v>40</v>
      </c>
      <c r="H86" s="35">
        <v>50</v>
      </c>
      <c r="I86" s="35">
        <v>57</v>
      </c>
      <c r="J86" s="479">
        <v>12</v>
      </c>
      <c r="K86" s="479">
        <v>13</v>
      </c>
    </row>
    <row r="87" spans="1:11" x14ac:dyDescent="0.25">
      <c r="A87" t="s">
        <v>321</v>
      </c>
      <c r="B87" s="479">
        <v>1000</v>
      </c>
      <c r="C87" s="479" t="s">
        <v>346</v>
      </c>
      <c r="D87" s="479">
        <v>180</v>
      </c>
      <c r="E87" s="479">
        <v>182</v>
      </c>
      <c r="F87" s="479">
        <v>37</v>
      </c>
      <c r="G87" s="479">
        <v>39</v>
      </c>
      <c r="H87" s="35">
        <v>50</v>
      </c>
      <c r="I87" s="35">
        <v>57</v>
      </c>
      <c r="J87" s="479">
        <v>12</v>
      </c>
      <c r="K87" s="479">
        <v>13</v>
      </c>
    </row>
    <row r="88" spans="1:11" x14ac:dyDescent="0.25">
      <c r="A88" t="s">
        <v>322</v>
      </c>
      <c r="B88" s="479">
        <v>1000</v>
      </c>
      <c r="C88" s="479" t="s">
        <v>346</v>
      </c>
      <c r="D88" s="479">
        <v>180</v>
      </c>
      <c r="E88" s="479">
        <v>182</v>
      </c>
      <c r="F88" s="479">
        <v>37</v>
      </c>
      <c r="G88" s="479">
        <v>39</v>
      </c>
      <c r="H88" s="35">
        <v>50</v>
      </c>
      <c r="I88" s="35">
        <v>57</v>
      </c>
      <c r="J88" s="479">
        <v>12</v>
      </c>
      <c r="K88" s="479">
        <v>13</v>
      </c>
    </row>
    <row r="89" spans="1:11" x14ac:dyDescent="0.25">
      <c r="A89" t="s">
        <v>323</v>
      </c>
      <c r="B89" s="479">
        <v>1000</v>
      </c>
      <c r="C89" s="479" t="s">
        <v>346</v>
      </c>
      <c r="D89" s="479">
        <v>180</v>
      </c>
      <c r="E89" s="479">
        <v>182</v>
      </c>
      <c r="F89" s="479">
        <v>37</v>
      </c>
      <c r="G89" s="479">
        <v>39</v>
      </c>
      <c r="H89" s="35">
        <v>50</v>
      </c>
      <c r="I89" s="35">
        <v>57</v>
      </c>
      <c r="J89" s="479">
        <v>12</v>
      </c>
      <c r="K89" s="479">
        <v>13</v>
      </c>
    </row>
    <row r="90" spans="1:11" x14ac:dyDescent="0.25">
      <c r="A90" t="s">
        <v>324</v>
      </c>
      <c r="B90" s="479">
        <v>1000</v>
      </c>
      <c r="C90" s="479" t="s">
        <v>346</v>
      </c>
      <c r="D90" s="479">
        <v>180</v>
      </c>
      <c r="E90" s="479">
        <v>182</v>
      </c>
      <c r="F90" s="479">
        <v>37</v>
      </c>
      <c r="G90" s="479">
        <v>39</v>
      </c>
      <c r="H90" s="35">
        <v>50</v>
      </c>
      <c r="I90" s="35">
        <v>57</v>
      </c>
      <c r="J90" s="479">
        <v>12</v>
      </c>
      <c r="K90" s="479">
        <v>13</v>
      </c>
    </row>
    <row r="91" spans="1:11" x14ac:dyDescent="0.25">
      <c r="A91" t="s">
        <v>167</v>
      </c>
      <c r="B91" s="479">
        <v>1000</v>
      </c>
      <c r="C91" s="479" t="s">
        <v>346</v>
      </c>
      <c r="D91" s="479">
        <v>180</v>
      </c>
      <c r="E91" s="479">
        <v>182</v>
      </c>
      <c r="F91" s="479">
        <v>37</v>
      </c>
      <c r="G91" s="479">
        <v>39</v>
      </c>
      <c r="H91" s="35">
        <v>50</v>
      </c>
      <c r="I91" s="35">
        <v>57</v>
      </c>
      <c r="J91" s="479">
        <v>12</v>
      </c>
      <c r="K91" s="479">
        <v>13</v>
      </c>
    </row>
    <row r="92" spans="1:11" x14ac:dyDescent="0.25">
      <c r="A92" t="s">
        <v>325</v>
      </c>
      <c r="B92" s="479">
        <v>1000</v>
      </c>
      <c r="C92" s="479" t="s">
        <v>346</v>
      </c>
      <c r="D92" s="479">
        <v>180</v>
      </c>
      <c r="E92" s="479">
        <v>182</v>
      </c>
      <c r="F92" s="479">
        <v>37</v>
      </c>
      <c r="G92" s="479">
        <v>39</v>
      </c>
      <c r="H92" s="35">
        <v>50</v>
      </c>
      <c r="I92" s="35">
        <v>57</v>
      </c>
      <c r="J92" s="479">
        <v>12</v>
      </c>
      <c r="K92" s="479">
        <v>13</v>
      </c>
    </row>
    <row r="93" spans="1:11" x14ac:dyDescent="0.25">
      <c r="A93" t="s">
        <v>326</v>
      </c>
      <c r="B93" s="479">
        <v>1000</v>
      </c>
      <c r="C93" s="479" t="s">
        <v>346</v>
      </c>
      <c r="D93" s="479">
        <v>180</v>
      </c>
      <c r="E93" s="479">
        <v>182</v>
      </c>
      <c r="F93" s="479">
        <v>37</v>
      </c>
      <c r="G93" s="479">
        <v>39</v>
      </c>
      <c r="H93" s="35">
        <v>50</v>
      </c>
      <c r="I93" s="35">
        <v>57</v>
      </c>
      <c r="J93" s="479">
        <v>12</v>
      </c>
      <c r="K93" s="479">
        <v>13</v>
      </c>
    </row>
    <row r="94" spans="1:11" x14ac:dyDescent="0.25">
      <c r="A94" t="s">
        <v>327</v>
      </c>
      <c r="B94" s="479">
        <v>1000</v>
      </c>
      <c r="C94" s="479" t="s">
        <v>346</v>
      </c>
      <c r="D94" s="479">
        <v>180</v>
      </c>
      <c r="E94" s="479">
        <v>182</v>
      </c>
      <c r="F94" s="479">
        <v>37</v>
      </c>
      <c r="G94" s="479">
        <v>39</v>
      </c>
      <c r="H94" s="35">
        <v>50</v>
      </c>
      <c r="I94" s="35">
        <v>57</v>
      </c>
      <c r="J94" s="479">
        <v>12</v>
      </c>
      <c r="K94" s="479">
        <v>13</v>
      </c>
    </row>
    <row r="95" spans="1:11" x14ac:dyDescent="0.25">
      <c r="A95" t="s">
        <v>328</v>
      </c>
      <c r="B95" s="479">
        <v>1000</v>
      </c>
      <c r="C95" s="479" t="s">
        <v>346</v>
      </c>
      <c r="D95" s="479">
        <v>180</v>
      </c>
      <c r="E95" s="479">
        <v>182</v>
      </c>
      <c r="F95" s="479">
        <v>37</v>
      </c>
      <c r="G95" s="479">
        <v>39</v>
      </c>
      <c r="H95" s="35">
        <v>50</v>
      </c>
      <c r="I95" s="35">
        <v>57</v>
      </c>
      <c r="J95" s="479">
        <v>12</v>
      </c>
      <c r="K95" s="479">
        <v>13</v>
      </c>
    </row>
    <row r="96" spans="1:11" x14ac:dyDescent="0.25">
      <c r="A96" t="s">
        <v>330</v>
      </c>
      <c r="B96" s="479">
        <v>1000</v>
      </c>
      <c r="C96" s="479" t="s">
        <v>346</v>
      </c>
      <c r="D96" s="479">
        <v>180</v>
      </c>
      <c r="E96" s="479">
        <v>182</v>
      </c>
      <c r="F96" s="479">
        <v>37</v>
      </c>
      <c r="G96" s="479">
        <v>39</v>
      </c>
      <c r="H96" s="35">
        <v>50</v>
      </c>
      <c r="I96" s="35">
        <v>57</v>
      </c>
      <c r="J96" s="479">
        <v>12</v>
      </c>
      <c r="K96" s="479">
        <v>13</v>
      </c>
    </row>
    <row r="97" spans="1:11" x14ac:dyDescent="0.25">
      <c r="A97" t="s">
        <v>254</v>
      </c>
      <c r="B97" s="479">
        <v>1000</v>
      </c>
      <c r="C97" s="479" t="s">
        <v>346</v>
      </c>
      <c r="D97" s="479">
        <v>180</v>
      </c>
      <c r="E97" s="479">
        <v>182</v>
      </c>
      <c r="F97" s="479">
        <v>37</v>
      </c>
      <c r="G97" s="479">
        <v>39</v>
      </c>
      <c r="H97" s="35">
        <v>50</v>
      </c>
      <c r="I97" s="35">
        <v>57</v>
      </c>
      <c r="J97" s="479">
        <v>12</v>
      </c>
      <c r="K97" s="479">
        <v>13</v>
      </c>
    </row>
    <row r="98" spans="1:11" x14ac:dyDescent="0.25">
      <c r="A98" t="s">
        <v>331</v>
      </c>
      <c r="B98" s="479">
        <v>1000</v>
      </c>
      <c r="C98" s="479" t="s">
        <v>346</v>
      </c>
      <c r="D98" s="479">
        <v>180</v>
      </c>
      <c r="E98" s="479">
        <v>182</v>
      </c>
      <c r="F98" s="479">
        <v>37</v>
      </c>
      <c r="G98" s="479">
        <v>39</v>
      </c>
      <c r="H98" s="35">
        <v>50</v>
      </c>
      <c r="I98" s="35">
        <v>57</v>
      </c>
      <c r="J98" s="479">
        <v>12</v>
      </c>
      <c r="K98" s="479">
        <v>13</v>
      </c>
    </row>
    <row r="99" spans="1:11" x14ac:dyDescent="0.25">
      <c r="A99" t="s">
        <v>332</v>
      </c>
      <c r="B99" s="479">
        <v>1000</v>
      </c>
      <c r="C99" s="479" t="s">
        <v>346</v>
      </c>
      <c r="D99" s="479">
        <v>180</v>
      </c>
      <c r="E99" s="479">
        <v>182</v>
      </c>
      <c r="F99" s="479">
        <v>37</v>
      </c>
      <c r="G99" s="479">
        <v>39</v>
      </c>
      <c r="H99" s="35">
        <v>50</v>
      </c>
      <c r="I99" s="35">
        <v>57</v>
      </c>
      <c r="J99" s="479">
        <v>12</v>
      </c>
      <c r="K99" s="479">
        <v>13</v>
      </c>
    </row>
    <row r="100" spans="1:11" x14ac:dyDescent="0.25">
      <c r="A100" t="s">
        <v>231</v>
      </c>
      <c r="B100" s="479">
        <v>1000</v>
      </c>
      <c r="C100" s="479" t="s">
        <v>346</v>
      </c>
      <c r="D100" s="479">
        <v>180</v>
      </c>
      <c r="E100" s="479">
        <v>182</v>
      </c>
      <c r="F100" s="479">
        <v>37</v>
      </c>
      <c r="G100" s="479">
        <v>39</v>
      </c>
      <c r="H100" s="35">
        <v>50</v>
      </c>
      <c r="I100" s="35">
        <v>57</v>
      </c>
      <c r="J100" s="479">
        <v>12</v>
      </c>
      <c r="K100" s="479">
        <v>13</v>
      </c>
    </row>
    <row r="101" spans="1:11" x14ac:dyDescent="0.25">
      <c r="A101" t="s">
        <v>333</v>
      </c>
      <c r="B101" s="479">
        <v>1000</v>
      </c>
      <c r="C101" s="479" t="s">
        <v>346</v>
      </c>
      <c r="D101" s="479">
        <v>180</v>
      </c>
      <c r="E101" s="479">
        <v>182</v>
      </c>
      <c r="F101" s="479">
        <v>37</v>
      </c>
      <c r="G101" s="479">
        <v>39</v>
      </c>
      <c r="H101" s="35">
        <v>50</v>
      </c>
      <c r="I101" s="35">
        <v>57</v>
      </c>
      <c r="J101" s="479">
        <v>12</v>
      </c>
      <c r="K101" s="479">
        <v>13</v>
      </c>
    </row>
    <row r="102" spans="1:11" x14ac:dyDescent="0.25">
      <c r="A102" t="s">
        <v>334</v>
      </c>
      <c r="B102" s="479">
        <v>1000</v>
      </c>
      <c r="C102" s="479" t="s">
        <v>346</v>
      </c>
      <c r="D102" s="479">
        <v>180</v>
      </c>
      <c r="E102" s="479">
        <v>182</v>
      </c>
      <c r="F102" s="479">
        <v>37</v>
      </c>
      <c r="G102" s="479">
        <v>39</v>
      </c>
      <c r="H102" s="35">
        <v>50</v>
      </c>
      <c r="I102" s="35">
        <v>57</v>
      </c>
      <c r="J102" s="479">
        <v>12</v>
      </c>
      <c r="K102" s="479">
        <v>13</v>
      </c>
    </row>
    <row r="103" spans="1:11" x14ac:dyDescent="0.25">
      <c r="A103" t="s">
        <v>202</v>
      </c>
      <c r="B103" s="479">
        <v>1000</v>
      </c>
      <c r="C103" s="479" t="s">
        <v>346</v>
      </c>
      <c r="D103" s="479">
        <v>180</v>
      </c>
      <c r="E103" s="479">
        <v>182</v>
      </c>
      <c r="F103" s="479">
        <v>37</v>
      </c>
      <c r="G103" s="479">
        <v>39</v>
      </c>
      <c r="H103" s="35">
        <v>50</v>
      </c>
      <c r="I103" s="35">
        <v>57</v>
      </c>
      <c r="J103" s="479">
        <v>12</v>
      </c>
      <c r="K103" s="479">
        <v>13</v>
      </c>
    </row>
    <row r="104" spans="1:11" x14ac:dyDescent="0.25">
      <c r="A104" t="s">
        <v>335</v>
      </c>
      <c r="B104" s="479">
        <v>750</v>
      </c>
      <c r="C104" s="479" t="s">
        <v>347</v>
      </c>
      <c r="D104" s="479" t="s">
        <v>348</v>
      </c>
      <c r="E104" s="479" t="s">
        <v>349</v>
      </c>
      <c r="F104" s="479" t="s">
        <v>350</v>
      </c>
      <c r="G104" s="479" t="s">
        <v>351</v>
      </c>
      <c r="H104" s="35" t="s">
        <v>352</v>
      </c>
      <c r="I104" s="35" t="s">
        <v>353</v>
      </c>
      <c r="J104" s="479">
        <v>10</v>
      </c>
      <c r="K104" s="479">
        <v>13</v>
      </c>
    </row>
    <row r="105" spans="1:11" x14ac:dyDescent="0.25">
      <c r="A105" t="s">
        <v>336</v>
      </c>
      <c r="B105" s="479">
        <v>750</v>
      </c>
      <c r="C105" s="479" t="s">
        <v>347</v>
      </c>
      <c r="D105" s="479" t="s">
        <v>348</v>
      </c>
      <c r="E105" s="479" t="s">
        <v>349</v>
      </c>
      <c r="F105" s="479" t="s">
        <v>350</v>
      </c>
      <c r="G105" s="479" t="s">
        <v>351</v>
      </c>
      <c r="H105" s="35" t="s">
        <v>352</v>
      </c>
      <c r="I105" s="35" t="s">
        <v>353</v>
      </c>
      <c r="J105" s="479">
        <v>10</v>
      </c>
      <c r="K105" s="479">
        <v>13</v>
      </c>
    </row>
    <row r="106" spans="1:11" x14ac:dyDescent="0.25">
      <c r="A106" t="s">
        <v>337</v>
      </c>
      <c r="B106" s="479">
        <v>750</v>
      </c>
      <c r="C106" s="479" t="s">
        <v>347</v>
      </c>
      <c r="D106" s="479" t="s">
        <v>348</v>
      </c>
      <c r="E106" s="479" t="s">
        <v>349</v>
      </c>
      <c r="F106" s="479" t="s">
        <v>350</v>
      </c>
      <c r="G106" s="479" t="s">
        <v>351</v>
      </c>
      <c r="H106" s="35" t="s">
        <v>352</v>
      </c>
      <c r="I106" s="35" t="s">
        <v>353</v>
      </c>
      <c r="J106" s="479">
        <v>10</v>
      </c>
      <c r="K106" s="479">
        <v>13</v>
      </c>
    </row>
    <row r="107" spans="1:11" x14ac:dyDescent="0.25">
      <c r="A107" t="s">
        <v>338</v>
      </c>
      <c r="B107" s="479">
        <v>750</v>
      </c>
      <c r="C107" s="479" t="s">
        <v>347</v>
      </c>
      <c r="D107" s="479" t="s">
        <v>348</v>
      </c>
      <c r="E107" s="479" t="s">
        <v>349</v>
      </c>
      <c r="F107" s="479" t="s">
        <v>350</v>
      </c>
      <c r="G107" s="479" t="s">
        <v>351</v>
      </c>
      <c r="H107" s="35" t="s">
        <v>352</v>
      </c>
      <c r="I107" s="35" t="s">
        <v>353</v>
      </c>
      <c r="J107" s="479">
        <v>10</v>
      </c>
      <c r="K107" s="479">
        <v>13</v>
      </c>
    </row>
    <row r="108" spans="1:11" x14ac:dyDescent="0.25">
      <c r="A108" t="s">
        <v>339</v>
      </c>
      <c r="B108" s="479">
        <v>750</v>
      </c>
      <c r="C108" s="479" t="s">
        <v>347</v>
      </c>
      <c r="D108" s="479" t="s">
        <v>348</v>
      </c>
      <c r="E108" s="479" t="s">
        <v>349</v>
      </c>
      <c r="F108" s="479" t="s">
        <v>350</v>
      </c>
      <c r="G108" s="479" t="s">
        <v>351</v>
      </c>
      <c r="H108" s="35" t="s">
        <v>352</v>
      </c>
      <c r="I108" s="35" t="s">
        <v>353</v>
      </c>
      <c r="J108" s="479">
        <v>10</v>
      </c>
      <c r="K108" s="479">
        <v>13</v>
      </c>
    </row>
    <row r="109" spans="1:11" x14ac:dyDescent="0.25">
      <c r="A109" t="s">
        <v>340</v>
      </c>
      <c r="B109" s="479">
        <v>750</v>
      </c>
      <c r="C109" s="479" t="s">
        <v>347</v>
      </c>
      <c r="D109" s="479" t="s">
        <v>348</v>
      </c>
      <c r="E109" s="479" t="s">
        <v>349</v>
      </c>
      <c r="F109" s="479" t="s">
        <v>350</v>
      </c>
      <c r="G109" s="479" t="s">
        <v>351</v>
      </c>
      <c r="H109" s="35" t="s">
        <v>352</v>
      </c>
      <c r="I109" s="35" t="s">
        <v>353</v>
      </c>
      <c r="J109" s="479">
        <v>10</v>
      </c>
      <c r="K109" s="479">
        <v>13</v>
      </c>
    </row>
    <row r="110" spans="1:11" x14ac:dyDescent="0.25">
      <c r="A110" t="s">
        <v>361</v>
      </c>
    </row>
    <row r="111" spans="1:11" x14ac:dyDescent="0.25">
      <c r="A111" t="s">
        <v>67</v>
      </c>
      <c r="B111" t="s">
        <v>362</v>
      </c>
      <c r="C111" s="529" t="s">
        <v>363</v>
      </c>
      <c r="D111" s="529"/>
      <c r="E111" s="529" t="s">
        <v>176</v>
      </c>
      <c r="F111" s="529"/>
      <c r="G111" t="s">
        <v>364</v>
      </c>
    </row>
    <row r="112" spans="1:11" x14ac:dyDescent="0.25">
      <c r="A112" t="s">
        <v>68</v>
      </c>
      <c r="B112" s="35">
        <v>7260</v>
      </c>
      <c r="C112" s="35">
        <v>7265</v>
      </c>
      <c r="D112" s="35">
        <v>7285</v>
      </c>
      <c r="E112" s="35">
        <v>110</v>
      </c>
      <c r="F112" s="35">
        <v>130</v>
      </c>
      <c r="G112" s="35">
        <v>1215</v>
      </c>
    </row>
    <row r="113" spans="1:7" x14ac:dyDescent="0.25">
      <c r="A113" t="s">
        <v>294</v>
      </c>
      <c r="B113" s="35">
        <v>7260</v>
      </c>
      <c r="C113" s="35">
        <v>7265</v>
      </c>
      <c r="D113" s="35">
        <v>7285</v>
      </c>
      <c r="E113" s="35">
        <v>110</v>
      </c>
      <c r="F113" s="35">
        <v>130</v>
      </c>
      <c r="G113" s="35">
        <v>1215</v>
      </c>
    </row>
    <row r="114" spans="1:7" x14ac:dyDescent="0.25">
      <c r="A114" t="s">
        <v>295</v>
      </c>
      <c r="B114" s="35">
        <v>6000</v>
      </c>
      <c r="C114" s="35">
        <v>6005</v>
      </c>
      <c r="D114" s="35">
        <v>6025</v>
      </c>
      <c r="E114" s="35">
        <v>105</v>
      </c>
      <c r="F114" s="35">
        <v>125</v>
      </c>
      <c r="G114" s="35">
        <v>1215</v>
      </c>
    </row>
    <row r="115" spans="1:7" x14ac:dyDescent="0.25">
      <c r="A115" t="s">
        <v>297</v>
      </c>
      <c r="B115" s="35">
        <v>5000</v>
      </c>
      <c r="C115" s="35">
        <v>5005</v>
      </c>
      <c r="D115" s="35">
        <v>5025</v>
      </c>
      <c r="E115" s="35">
        <v>100</v>
      </c>
      <c r="F115" s="35">
        <v>120</v>
      </c>
      <c r="G115" s="35">
        <v>1200</v>
      </c>
    </row>
    <row r="116" spans="1:7" x14ac:dyDescent="0.25">
      <c r="A116" t="s">
        <v>461</v>
      </c>
      <c r="B116" s="35">
        <v>4000</v>
      </c>
      <c r="C116" s="35">
        <v>4005</v>
      </c>
      <c r="D116" s="35">
        <v>4025</v>
      </c>
      <c r="E116" s="35">
        <v>95</v>
      </c>
      <c r="F116" s="35">
        <v>110</v>
      </c>
      <c r="G116" s="35">
        <v>1195</v>
      </c>
    </row>
    <row r="117" spans="1:7" x14ac:dyDescent="0.25">
      <c r="A117" t="s">
        <v>462</v>
      </c>
      <c r="B117" s="35">
        <v>4000</v>
      </c>
      <c r="C117" s="35">
        <v>4005</v>
      </c>
      <c r="D117" s="35">
        <v>4025</v>
      </c>
      <c r="E117" s="35">
        <v>95</v>
      </c>
      <c r="F117" s="35">
        <v>110</v>
      </c>
      <c r="G117" s="35">
        <v>1195</v>
      </c>
    </row>
    <row r="118" spans="1:7" x14ac:dyDescent="0.25">
      <c r="A118" t="s">
        <v>300</v>
      </c>
      <c r="B118" s="35">
        <v>3000</v>
      </c>
      <c r="C118" s="35">
        <v>3005</v>
      </c>
      <c r="D118" s="35">
        <v>3025</v>
      </c>
      <c r="E118" s="35">
        <v>85</v>
      </c>
      <c r="F118" s="35">
        <v>100</v>
      </c>
      <c r="G118" s="35">
        <v>1195</v>
      </c>
    </row>
    <row r="119" spans="1:7" x14ac:dyDescent="0.25">
      <c r="A119" t="s">
        <v>302</v>
      </c>
      <c r="B119" s="35">
        <v>3000</v>
      </c>
      <c r="C119" s="35">
        <v>3005</v>
      </c>
      <c r="D119" s="35">
        <v>3025</v>
      </c>
      <c r="E119" s="35">
        <v>85</v>
      </c>
      <c r="F119" s="35">
        <v>100</v>
      </c>
      <c r="G119" s="35">
        <v>1195</v>
      </c>
    </row>
    <row r="120" spans="1:7" x14ac:dyDescent="0.25">
      <c r="A120" t="s">
        <v>303</v>
      </c>
      <c r="B120" s="35">
        <v>2500</v>
      </c>
      <c r="C120" s="35">
        <v>2505</v>
      </c>
      <c r="D120" s="35">
        <v>2525</v>
      </c>
      <c r="E120" s="35">
        <v>85</v>
      </c>
      <c r="F120" s="35">
        <v>95</v>
      </c>
      <c r="G120" s="35">
        <v>990</v>
      </c>
    </row>
    <row r="121" spans="1:7" x14ac:dyDescent="0.25">
      <c r="A121" t="s">
        <v>305</v>
      </c>
      <c r="B121" s="35">
        <v>2500</v>
      </c>
      <c r="C121" s="35">
        <v>2505</v>
      </c>
      <c r="D121" s="35">
        <v>2525</v>
      </c>
      <c r="E121" s="35">
        <v>85</v>
      </c>
      <c r="F121" s="35">
        <v>95</v>
      </c>
      <c r="G121" s="35">
        <v>990</v>
      </c>
    </row>
    <row r="122" spans="1:7" x14ac:dyDescent="0.25">
      <c r="A122" t="s">
        <v>306</v>
      </c>
      <c r="B122" s="35">
        <v>2500</v>
      </c>
      <c r="C122" s="35">
        <v>2505</v>
      </c>
      <c r="D122" s="35">
        <v>2525</v>
      </c>
      <c r="E122" s="35">
        <v>85</v>
      </c>
      <c r="F122" s="35">
        <v>95</v>
      </c>
      <c r="G122" s="35">
        <v>990</v>
      </c>
    </row>
    <row r="123" spans="1:7" x14ac:dyDescent="0.25">
      <c r="A123" t="s">
        <v>308</v>
      </c>
      <c r="B123" s="35">
        <v>4000</v>
      </c>
      <c r="C123" s="35">
        <v>4005</v>
      </c>
      <c r="D123" s="35">
        <v>4025</v>
      </c>
      <c r="E123" s="35">
        <v>95</v>
      </c>
      <c r="F123" s="35">
        <v>110</v>
      </c>
      <c r="G123" s="35">
        <v>1195</v>
      </c>
    </row>
    <row r="124" spans="1:7" x14ac:dyDescent="0.25">
      <c r="A124" t="s">
        <v>309</v>
      </c>
      <c r="B124" s="35">
        <v>4000</v>
      </c>
      <c r="C124" s="35">
        <v>4005</v>
      </c>
      <c r="D124" s="35">
        <v>4025</v>
      </c>
      <c r="E124" s="35">
        <v>95</v>
      </c>
      <c r="F124" s="35">
        <v>110</v>
      </c>
      <c r="G124" s="35">
        <v>1195</v>
      </c>
    </row>
    <row r="125" spans="1:7" x14ac:dyDescent="0.25">
      <c r="A125" t="s">
        <v>162</v>
      </c>
      <c r="B125" s="35">
        <v>4000</v>
      </c>
      <c r="C125" s="35">
        <v>4005</v>
      </c>
      <c r="D125" s="35">
        <v>4025</v>
      </c>
      <c r="E125" s="35">
        <v>95</v>
      </c>
      <c r="F125" s="35">
        <v>110</v>
      </c>
      <c r="G125" s="35">
        <v>1195</v>
      </c>
    </row>
    <row r="126" spans="1:7" x14ac:dyDescent="0.25">
      <c r="A126" t="s">
        <v>310</v>
      </c>
      <c r="B126" s="35">
        <v>3000</v>
      </c>
      <c r="C126" s="35">
        <v>3005</v>
      </c>
      <c r="D126" s="35">
        <v>3025</v>
      </c>
      <c r="E126" s="35">
        <v>85</v>
      </c>
      <c r="F126" s="35">
        <v>100</v>
      </c>
      <c r="G126" s="35">
        <v>1195</v>
      </c>
    </row>
    <row r="127" spans="1:7" x14ac:dyDescent="0.25">
      <c r="A127" t="s">
        <v>463</v>
      </c>
      <c r="B127" s="35">
        <v>3000</v>
      </c>
      <c r="C127" s="35">
        <v>3005</v>
      </c>
      <c r="D127" s="35">
        <v>3025</v>
      </c>
      <c r="E127" s="35">
        <v>85</v>
      </c>
      <c r="F127" s="35">
        <v>100</v>
      </c>
      <c r="G127" s="35">
        <v>1195</v>
      </c>
    </row>
    <row r="128" spans="1:7" x14ac:dyDescent="0.25">
      <c r="A128" t="s">
        <v>464</v>
      </c>
      <c r="B128" s="35">
        <v>3000</v>
      </c>
      <c r="C128" s="35">
        <v>3005</v>
      </c>
      <c r="D128" s="35">
        <v>3025</v>
      </c>
      <c r="E128" s="35">
        <v>85</v>
      </c>
      <c r="F128" s="35">
        <v>100</v>
      </c>
      <c r="G128" s="35">
        <v>1195</v>
      </c>
    </row>
    <row r="129" spans="1:8" x14ac:dyDescent="0.25">
      <c r="A129" t="s">
        <v>311</v>
      </c>
      <c r="B129" s="35">
        <v>2500</v>
      </c>
      <c r="C129" s="35">
        <v>2505</v>
      </c>
      <c r="D129" s="35">
        <v>2525</v>
      </c>
      <c r="E129" s="35">
        <v>85</v>
      </c>
      <c r="F129" s="35">
        <v>95</v>
      </c>
      <c r="G129" s="35">
        <v>990</v>
      </c>
    </row>
    <row r="130" spans="1:8" x14ac:dyDescent="0.25">
      <c r="A130" t="s">
        <v>312</v>
      </c>
      <c r="B130" s="35">
        <v>2500</v>
      </c>
      <c r="C130" s="35">
        <v>2505</v>
      </c>
      <c r="D130" s="35">
        <v>2525</v>
      </c>
      <c r="E130" s="35">
        <v>85</v>
      </c>
      <c r="F130" s="35">
        <v>95</v>
      </c>
      <c r="G130" s="35">
        <v>990</v>
      </c>
    </row>
    <row r="131" spans="1:8" x14ac:dyDescent="0.25">
      <c r="A131" t="s">
        <v>313</v>
      </c>
      <c r="B131" s="35">
        <v>2500</v>
      </c>
      <c r="C131" s="35">
        <v>2505</v>
      </c>
      <c r="D131" s="35">
        <v>2525</v>
      </c>
      <c r="E131" s="35">
        <v>85</v>
      </c>
      <c r="F131" s="35">
        <v>95</v>
      </c>
      <c r="G131" s="35">
        <v>990</v>
      </c>
    </row>
    <row r="132" spans="1:8" x14ac:dyDescent="0.25">
      <c r="A132" t="s">
        <v>314</v>
      </c>
      <c r="B132" s="35">
        <v>2500</v>
      </c>
      <c r="C132" s="35">
        <v>2505</v>
      </c>
      <c r="D132" s="35">
        <v>2525</v>
      </c>
      <c r="E132" s="35">
        <v>85</v>
      </c>
      <c r="F132" s="35">
        <v>95</v>
      </c>
      <c r="G132" s="35">
        <v>990</v>
      </c>
    </row>
    <row r="133" spans="1:8" x14ac:dyDescent="0.25">
      <c r="A133" t="s">
        <v>315</v>
      </c>
      <c r="B133" s="35">
        <v>2500</v>
      </c>
      <c r="C133" s="35">
        <v>2505</v>
      </c>
      <c r="D133" s="35">
        <v>2525</v>
      </c>
      <c r="E133" s="35">
        <v>85</v>
      </c>
      <c r="F133" s="35">
        <v>95</v>
      </c>
      <c r="G133" s="35">
        <v>990</v>
      </c>
    </row>
    <row r="134" spans="1:8" x14ac:dyDescent="0.25">
      <c r="A134" t="s">
        <v>316</v>
      </c>
      <c r="B134" s="35">
        <v>7260</v>
      </c>
      <c r="C134" s="35">
        <v>7265</v>
      </c>
      <c r="D134" s="35">
        <v>7285</v>
      </c>
      <c r="E134" s="35">
        <v>110</v>
      </c>
      <c r="F134" s="35">
        <v>130</v>
      </c>
      <c r="G134" s="35">
        <v>1215</v>
      </c>
      <c r="H134" s="35"/>
    </row>
    <row r="135" spans="1:8" x14ac:dyDescent="0.25">
      <c r="A135" t="s">
        <v>317</v>
      </c>
      <c r="B135" s="35">
        <v>7260</v>
      </c>
      <c r="C135" s="35">
        <v>7265</v>
      </c>
      <c r="D135" s="35">
        <v>7285</v>
      </c>
      <c r="E135" s="35">
        <v>110</v>
      </c>
      <c r="F135" s="35">
        <v>130</v>
      </c>
      <c r="G135" s="35">
        <v>1215</v>
      </c>
      <c r="H135" s="35"/>
    </row>
    <row r="136" spans="1:8" x14ac:dyDescent="0.25">
      <c r="A136" t="s">
        <v>318</v>
      </c>
      <c r="B136" s="35">
        <v>7260</v>
      </c>
      <c r="C136" s="35">
        <v>7265</v>
      </c>
      <c r="D136" s="35">
        <v>7285</v>
      </c>
      <c r="E136" s="35">
        <v>110</v>
      </c>
      <c r="F136" s="35">
        <v>130</v>
      </c>
      <c r="G136" s="35">
        <v>1215</v>
      </c>
      <c r="H136" s="35"/>
    </row>
    <row r="137" spans="1:8" x14ac:dyDescent="0.25">
      <c r="A137" t="s">
        <v>234</v>
      </c>
      <c r="B137" s="35">
        <v>7260</v>
      </c>
      <c r="C137" s="35">
        <v>7265</v>
      </c>
      <c r="D137" s="35">
        <v>7285</v>
      </c>
      <c r="E137" s="35">
        <v>110</v>
      </c>
      <c r="F137" s="35">
        <v>130</v>
      </c>
      <c r="G137" s="35">
        <v>1215</v>
      </c>
      <c r="H137" s="35"/>
    </row>
    <row r="138" spans="1:8" x14ac:dyDescent="0.25">
      <c r="A138" t="s">
        <v>319</v>
      </c>
      <c r="B138" s="35">
        <v>6000</v>
      </c>
      <c r="C138" s="35">
        <v>6005</v>
      </c>
      <c r="D138" s="35">
        <v>6025</v>
      </c>
      <c r="E138" s="35">
        <v>105</v>
      </c>
      <c r="F138" s="35">
        <v>125</v>
      </c>
      <c r="G138" s="35">
        <v>1215</v>
      </c>
      <c r="H138" s="35"/>
    </row>
    <row r="139" spans="1:8" x14ac:dyDescent="0.25">
      <c r="A139" t="s">
        <v>320</v>
      </c>
      <c r="B139" s="35">
        <v>6000</v>
      </c>
      <c r="C139" s="35">
        <v>6005</v>
      </c>
      <c r="D139" s="35">
        <v>6025</v>
      </c>
      <c r="E139" s="35">
        <v>105</v>
      </c>
      <c r="F139" s="35">
        <v>125</v>
      </c>
      <c r="G139" s="35">
        <v>1215</v>
      </c>
      <c r="H139" s="35"/>
    </row>
    <row r="140" spans="1:8" x14ac:dyDescent="0.25">
      <c r="A140" t="s">
        <v>321</v>
      </c>
      <c r="B140" s="35">
        <v>5000</v>
      </c>
      <c r="C140" s="35">
        <v>5005</v>
      </c>
      <c r="D140" s="35">
        <v>5025</v>
      </c>
      <c r="E140" s="35">
        <v>100</v>
      </c>
      <c r="F140" s="35">
        <v>120</v>
      </c>
      <c r="G140" s="35">
        <v>1200</v>
      </c>
      <c r="H140" s="35"/>
    </row>
    <row r="141" spans="1:8" x14ac:dyDescent="0.25">
      <c r="A141" t="s">
        <v>322</v>
      </c>
      <c r="B141" s="35">
        <v>5000</v>
      </c>
      <c r="C141" s="35">
        <v>5005</v>
      </c>
      <c r="D141" s="35">
        <v>5025</v>
      </c>
      <c r="E141" s="35">
        <v>100</v>
      </c>
      <c r="F141" s="35">
        <v>120</v>
      </c>
      <c r="G141" s="35">
        <v>1200</v>
      </c>
      <c r="H141" s="35"/>
    </row>
    <row r="142" spans="1:8" x14ac:dyDescent="0.25">
      <c r="A142" t="s">
        <v>323</v>
      </c>
      <c r="B142" s="35">
        <v>4000</v>
      </c>
      <c r="C142" s="35">
        <v>4005</v>
      </c>
      <c r="D142" s="35">
        <v>4025</v>
      </c>
      <c r="E142" s="35">
        <v>95</v>
      </c>
      <c r="F142" s="35">
        <v>110</v>
      </c>
      <c r="G142" s="35">
        <v>1195</v>
      </c>
      <c r="H142" s="35"/>
    </row>
    <row r="143" spans="1:8" x14ac:dyDescent="0.25">
      <c r="A143" t="s">
        <v>324</v>
      </c>
      <c r="B143" s="35">
        <v>4000</v>
      </c>
      <c r="C143" s="35">
        <v>4005</v>
      </c>
      <c r="D143" s="35">
        <v>4025</v>
      </c>
      <c r="E143" s="35">
        <v>95</v>
      </c>
      <c r="F143" s="35">
        <v>110</v>
      </c>
      <c r="G143" s="35">
        <v>1195</v>
      </c>
      <c r="H143" s="35"/>
    </row>
    <row r="144" spans="1:8" x14ac:dyDescent="0.25">
      <c r="A144" t="s">
        <v>167</v>
      </c>
      <c r="B144" s="35">
        <v>3000</v>
      </c>
      <c r="C144" s="35">
        <v>3005</v>
      </c>
      <c r="D144" s="35">
        <v>3025</v>
      </c>
      <c r="E144" s="35">
        <v>85</v>
      </c>
      <c r="F144" s="35">
        <v>100</v>
      </c>
      <c r="G144" s="35">
        <v>1195</v>
      </c>
      <c r="H144" s="35"/>
    </row>
    <row r="145" spans="1:8" x14ac:dyDescent="0.25">
      <c r="A145" t="s">
        <v>325</v>
      </c>
      <c r="B145" s="35">
        <v>3000</v>
      </c>
      <c r="C145" s="35">
        <v>3005</v>
      </c>
      <c r="D145" s="35">
        <v>3025</v>
      </c>
      <c r="E145" s="35">
        <v>85</v>
      </c>
      <c r="F145" s="35">
        <v>100</v>
      </c>
      <c r="G145" s="35">
        <v>1195</v>
      </c>
      <c r="H145" s="35"/>
    </row>
    <row r="146" spans="1:8" x14ac:dyDescent="0.25">
      <c r="A146" t="s">
        <v>326</v>
      </c>
      <c r="B146" s="35">
        <v>3000</v>
      </c>
      <c r="C146" s="35">
        <v>3005</v>
      </c>
      <c r="D146" s="35">
        <v>3025</v>
      </c>
      <c r="E146" s="35">
        <v>85</v>
      </c>
      <c r="F146" s="35">
        <v>100</v>
      </c>
      <c r="G146" s="35">
        <v>1195</v>
      </c>
      <c r="H146" s="35"/>
    </row>
    <row r="147" spans="1:8" x14ac:dyDescent="0.25">
      <c r="A147" t="s">
        <v>327</v>
      </c>
      <c r="B147" s="35">
        <v>3000</v>
      </c>
      <c r="C147" s="35">
        <v>3005</v>
      </c>
      <c r="D147" s="35">
        <v>3025</v>
      </c>
      <c r="E147" s="35">
        <v>85</v>
      </c>
      <c r="F147" s="35">
        <v>100</v>
      </c>
      <c r="G147" s="35">
        <v>1195</v>
      </c>
      <c r="H147" s="35"/>
    </row>
    <row r="148" spans="1:8" x14ac:dyDescent="0.25">
      <c r="A148" t="s">
        <v>328</v>
      </c>
      <c r="B148" s="35">
        <v>3000</v>
      </c>
      <c r="C148" s="35">
        <v>3005</v>
      </c>
      <c r="D148" s="35">
        <v>3025</v>
      </c>
      <c r="E148" s="35">
        <v>85</v>
      </c>
      <c r="F148" s="35">
        <v>100</v>
      </c>
      <c r="G148" s="35">
        <v>1195</v>
      </c>
      <c r="H148" s="35"/>
    </row>
    <row r="149" spans="1:8" x14ac:dyDescent="0.25">
      <c r="A149" t="s">
        <v>329</v>
      </c>
      <c r="B149" s="35">
        <v>4000</v>
      </c>
      <c r="C149" s="35">
        <v>4005</v>
      </c>
      <c r="D149" s="35">
        <v>4025</v>
      </c>
      <c r="E149" s="35">
        <v>95</v>
      </c>
      <c r="F149" s="35">
        <v>110</v>
      </c>
      <c r="G149" s="35">
        <v>1195</v>
      </c>
      <c r="H149" s="35"/>
    </row>
    <row r="150" spans="1:8" x14ac:dyDescent="0.25">
      <c r="A150" t="s">
        <v>330</v>
      </c>
      <c r="B150" s="35">
        <v>4000</v>
      </c>
      <c r="C150" s="35">
        <v>4005</v>
      </c>
      <c r="D150" s="35">
        <v>4025</v>
      </c>
      <c r="E150" s="35">
        <v>95</v>
      </c>
      <c r="F150" s="35">
        <v>110</v>
      </c>
      <c r="G150" s="35">
        <v>1195</v>
      </c>
      <c r="H150" s="35"/>
    </row>
    <row r="151" spans="1:8" x14ac:dyDescent="0.25">
      <c r="A151" t="s">
        <v>254</v>
      </c>
      <c r="B151" s="35">
        <v>4000</v>
      </c>
      <c r="C151" s="35">
        <v>4005</v>
      </c>
      <c r="D151" s="35">
        <v>4025</v>
      </c>
      <c r="E151" s="35">
        <v>95</v>
      </c>
      <c r="F151" s="35">
        <v>110</v>
      </c>
      <c r="G151" s="35">
        <v>1195</v>
      </c>
      <c r="H151" s="35"/>
    </row>
    <row r="152" spans="1:8" x14ac:dyDescent="0.25">
      <c r="A152" t="s">
        <v>331</v>
      </c>
      <c r="B152" s="35">
        <v>4000</v>
      </c>
      <c r="C152" s="35">
        <v>4005</v>
      </c>
      <c r="D152" s="35">
        <v>4025</v>
      </c>
      <c r="E152" s="35">
        <v>95</v>
      </c>
      <c r="F152" s="35">
        <v>110</v>
      </c>
      <c r="G152" s="35">
        <v>1195</v>
      </c>
      <c r="H152" s="35"/>
    </row>
    <row r="153" spans="1:8" x14ac:dyDescent="0.25">
      <c r="A153" t="s">
        <v>332</v>
      </c>
      <c r="B153" s="35">
        <v>3000</v>
      </c>
      <c r="C153" s="35">
        <v>3005</v>
      </c>
      <c r="D153" s="35">
        <v>3025</v>
      </c>
      <c r="E153" s="35">
        <v>85</v>
      </c>
      <c r="F153" s="35">
        <v>100</v>
      </c>
      <c r="G153" s="35">
        <v>1195</v>
      </c>
      <c r="H153" s="35"/>
    </row>
    <row r="154" spans="1:8" x14ac:dyDescent="0.25">
      <c r="A154" t="s">
        <v>231</v>
      </c>
      <c r="B154" s="35">
        <v>3000</v>
      </c>
      <c r="C154" s="35">
        <v>3005</v>
      </c>
      <c r="D154" s="35">
        <v>3025</v>
      </c>
      <c r="E154" s="35">
        <v>85</v>
      </c>
      <c r="F154" s="35">
        <v>100</v>
      </c>
      <c r="G154" s="35">
        <v>1195</v>
      </c>
      <c r="H154" s="35"/>
    </row>
    <row r="155" spans="1:8" x14ac:dyDescent="0.25">
      <c r="A155" t="s">
        <v>333</v>
      </c>
      <c r="B155" s="35">
        <v>3000</v>
      </c>
      <c r="C155" s="35">
        <v>3005</v>
      </c>
      <c r="D155" s="35">
        <v>3025</v>
      </c>
      <c r="E155" s="35">
        <v>85</v>
      </c>
      <c r="F155" s="35">
        <v>100</v>
      </c>
      <c r="G155" s="35">
        <v>1195</v>
      </c>
      <c r="H155" s="35"/>
    </row>
    <row r="156" spans="1:8" x14ac:dyDescent="0.25">
      <c r="A156" t="s">
        <v>334</v>
      </c>
      <c r="B156" s="35">
        <v>3000</v>
      </c>
      <c r="C156" s="35">
        <v>3005</v>
      </c>
      <c r="D156" s="35">
        <v>3025</v>
      </c>
      <c r="E156" s="35">
        <v>85</v>
      </c>
      <c r="F156" s="35">
        <v>100</v>
      </c>
      <c r="G156" s="35">
        <v>1195</v>
      </c>
      <c r="H156" s="35"/>
    </row>
    <row r="157" spans="1:8" x14ac:dyDescent="0.25">
      <c r="A157" t="s">
        <v>202</v>
      </c>
      <c r="B157" s="35">
        <v>3000</v>
      </c>
      <c r="C157" s="35">
        <v>3005</v>
      </c>
      <c r="D157" s="35">
        <v>3025</v>
      </c>
      <c r="E157" s="35">
        <v>85</v>
      </c>
      <c r="F157" s="35">
        <v>100</v>
      </c>
      <c r="G157" s="35">
        <v>1195</v>
      </c>
      <c r="H157" s="35"/>
    </row>
    <row r="158" spans="1:8" x14ac:dyDescent="0.25">
      <c r="A158" t="s">
        <v>335</v>
      </c>
      <c r="B158" s="35">
        <v>2000</v>
      </c>
      <c r="C158" s="35">
        <v>2005</v>
      </c>
      <c r="D158" s="35">
        <v>2025</v>
      </c>
      <c r="E158" s="35">
        <v>80</v>
      </c>
      <c r="F158" s="35">
        <v>90</v>
      </c>
      <c r="G158" s="35">
        <v>1195</v>
      </c>
      <c r="H158" s="35"/>
    </row>
    <row r="159" spans="1:8" x14ac:dyDescent="0.25">
      <c r="A159" t="s">
        <v>336</v>
      </c>
      <c r="B159" s="35">
        <v>2000</v>
      </c>
      <c r="C159" s="35">
        <v>2005</v>
      </c>
      <c r="D159" s="35">
        <v>2025</v>
      </c>
      <c r="E159" s="35">
        <v>80</v>
      </c>
      <c r="F159" s="35">
        <v>90</v>
      </c>
      <c r="G159" s="35">
        <v>1195</v>
      </c>
      <c r="H159" s="35"/>
    </row>
    <row r="160" spans="1:8" x14ac:dyDescent="0.25">
      <c r="A160" t="s">
        <v>337</v>
      </c>
      <c r="B160" s="35">
        <v>2000</v>
      </c>
      <c r="C160" s="35">
        <v>2005</v>
      </c>
      <c r="D160" s="35">
        <v>2025</v>
      </c>
      <c r="E160" s="35">
        <v>80</v>
      </c>
      <c r="F160" s="35">
        <v>90</v>
      </c>
      <c r="G160" s="35">
        <v>1195</v>
      </c>
      <c r="H160" s="35"/>
    </row>
    <row r="161" spans="1:14" x14ac:dyDescent="0.25">
      <c r="A161" t="s">
        <v>338</v>
      </c>
      <c r="B161" s="35">
        <v>2000</v>
      </c>
      <c r="C161" s="35">
        <v>2005</v>
      </c>
      <c r="D161" s="35">
        <v>2025</v>
      </c>
      <c r="E161" s="35">
        <v>80</v>
      </c>
      <c r="F161" s="35">
        <v>90</v>
      </c>
      <c r="G161" s="35">
        <v>1195</v>
      </c>
      <c r="H161" s="35"/>
    </row>
    <row r="162" spans="1:14" x14ac:dyDescent="0.25">
      <c r="A162" t="s">
        <v>339</v>
      </c>
      <c r="B162" s="35">
        <v>2000</v>
      </c>
      <c r="C162" s="35">
        <v>2005</v>
      </c>
      <c r="D162" s="35">
        <v>2025</v>
      </c>
      <c r="E162" s="35">
        <v>80</v>
      </c>
      <c r="F162" s="35">
        <v>90</v>
      </c>
      <c r="G162" s="35">
        <v>1195</v>
      </c>
      <c r="H162" s="35"/>
    </row>
    <row r="163" spans="1:14" x14ac:dyDescent="0.25">
      <c r="A163" t="s">
        <v>340</v>
      </c>
      <c r="B163" s="35">
        <v>2000</v>
      </c>
      <c r="C163" s="35">
        <v>2005</v>
      </c>
      <c r="D163" s="35">
        <v>2025</v>
      </c>
      <c r="E163" s="35">
        <v>80</v>
      </c>
      <c r="F163" s="35">
        <v>90</v>
      </c>
      <c r="G163" s="35">
        <v>1195</v>
      </c>
      <c r="H163" s="35"/>
    </row>
    <row r="164" spans="1:14" x14ac:dyDescent="0.25">
      <c r="A164" t="s">
        <v>365</v>
      </c>
    </row>
    <row r="165" spans="1:14" x14ac:dyDescent="0.25">
      <c r="A165">
        <v>1</v>
      </c>
      <c r="B165" s="35">
        <v>2</v>
      </c>
      <c r="C165">
        <v>3</v>
      </c>
      <c r="D165" s="35">
        <v>4</v>
      </c>
      <c r="E165">
        <v>5</v>
      </c>
      <c r="F165" s="35">
        <v>6</v>
      </c>
      <c r="G165">
        <v>7</v>
      </c>
      <c r="H165" s="35">
        <v>8</v>
      </c>
      <c r="I165">
        <v>9</v>
      </c>
      <c r="J165" s="35">
        <v>10</v>
      </c>
      <c r="K165">
        <v>11</v>
      </c>
      <c r="L165" s="35">
        <v>12</v>
      </c>
      <c r="M165">
        <v>13</v>
      </c>
      <c r="N165" s="35">
        <v>14</v>
      </c>
    </row>
    <row r="166" spans="1:14" x14ac:dyDescent="0.25">
      <c r="A166" t="s">
        <v>366</v>
      </c>
    </row>
    <row r="167" spans="1:14" x14ac:dyDescent="0.25">
      <c r="A167" t="s">
        <v>67</v>
      </c>
      <c r="B167" t="s">
        <v>290</v>
      </c>
      <c r="C167" s="529" t="s">
        <v>363</v>
      </c>
      <c r="D167" s="529"/>
      <c r="E167" s="529" t="s">
        <v>367</v>
      </c>
      <c r="F167" s="529"/>
      <c r="G167" s="529" t="s">
        <v>368</v>
      </c>
      <c r="H167" s="529"/>
      <c r="I167" s="529" t="s">
        <v>369</v>
      </c>
      <c r="J167" s="529"/>
      <c r="K167" s="529" t="s">
        <v>370</v>
      </c>
      <c r="L167" s="529"/>
      <c r="M167" s="529" t="s">
        <v>371</v>
      </c>
      <c r="N167" s="529"/>
    </row>
    <row r="168" spans="1:14" x14ac:dyDescent="0.25">
      <c r="A168" t="s">
        <v>68</v>
      </c>
      <c r="B168">
        <v>800</v>
      </c>
      <c r="C168">
        <v>805</v>
      </c>
      <c r="D168">
        <v>825</v>
      </c>
      <c r="E168">
        <v>25</v>
      </c>
      <c r="F168">
        <v>30</v>
      </c>
      <c r="G168">
        <v>2600</v>
      </c>
      <c r="H168">
        <v>2700</v>
      </c>
      <c r="I168">
        <v>900</v>
      </c>
      <c r="J168">
        <v>1060</v>
      </c>
      <c r="K168">
        <v>150</v>
      </c>
      <c r="L168">
        <v>160</v>
      </c>
      <c r="M168">
        <v>250</v>
      </c>
      <c r="N168">
        <v>330</v>
      </c>
    </row>
    <row r="169" spans="1:14" x14ac:dyDescent="0.25">
      <c r="A169" t="s">
        <v>294</v>
      </c>
      <c r="B169">
        <v>800</v>
      </c>
      <c r="C169">
        <v>805</v>
      </c>
      <c r="D169">
        <v>825</v>
      </c>
      <c r="E169">
        <v>25</v>
      </c>
      <c r="F169">
        <v>30</v>
      </c>
      <c r="G169">
        <v>2600</v>
      </c>
      <c r="H169">
        <v>2700</v>
      </c>
      <c r="I169">
        <v>900</v>
      </c>
      <c r="J169">
        <v>1060</v>
      </c>
      <c r="K169">
        <v>150</v>
      </c>
      <c r="L169">
        <v>160</v>
      </c>
      <c r="M169">
        <v>250</v>
      </c>
      <c r="N169">
        <v>330</v>
      </c>
    </row>
    <row r="170" spans="1:14" x14ac:dyDescent="0.25">
      <c r="A170" t="s">
        <v>295</v>
      </c>
      <c r="B170">
        <v>800</v>
      </c>
      <c r="C170">
        <v>805</v>
      </c>
      <c r="D170">
        <v>825</v>
      </c>
      <c r="E170">
        <v>25</v>
      </c>
      <c r="F170">
        <v>30</v>
      </c>
      <c r="G170">
        <v>2600</v>
      </c>
      <c r="H170">
        <v>2700</v>
      </c>
      <c r="I170">
        <v>900</v>
      </c>
      <c r="J170">
        <v>1060</v>
      </c>
      <c r="K170">
        <v>150</v>
      </c>
      <c r="L170">
        <v>160</v>
      </c>
      <c r="M170">
        <v>250</v>
      </c>
      <c r="N170">
        <v>330</v>
      </c>
    </row>
    <row r="171" spans="1:14" x14ac:dyDescent="0.25">
      <c r="A171" t="s">
        <v>297</v>
      </c>
      <c r="B171">
        <v>700</v>
      </c>
      <c r="C171">
        <v>705</v>
      </c>
      <c r="D171">
        <v>725</v>
      </c>
      <c r="E171">
        <v>23</v>
      </c>
      <c r="F171">
        <v>28</v>
      </c>
      <c r="G171">
        <v>2400</v>
      </c>
      <c r="H171">
        <v>2500</v>
      </c>
      <c r="I171">
        <v>850</v>
      </c>
      <c r="J171">
        <v>990</v>
      </c>
      <c r="K171">
        <v>150</v>
      </c>
      <c r="L171">
        <v>160</v>
      </c>
      <c r="M171">
        <v>250</v>
      </c>
      <c r="N171">
        <v>330</v>
      </c>
    </row>
    <row r="172" spans="1:14" x14ac:dyDescent="0.25">
      <c r="A172" t="s">
        <v>461</v>
      </c>
      <c r="B172">
        <v>600</v>
      </c>
      <c r="C172">
        <v>605</v>
      </c>
      <c r="D172">
        <v>625</v>
      </c>
      <c r="E172">
        <v>20</v>
      </c>
      <c r="F172">
        <v>25</v>
      </c>
      <c r="G172">
        <v>2200</v>
      </c>
      <c r="H172">
        <v>2300</v>
      </c>
      <c r="I172">
        <v>800</v>
      </c>
      <c r="J172">
        <v>920</v>
      </c>
      <c r="K172">
        <v>140</v>
      </c>
      <c r="L172">
        <v>150</v>
      </c>
      <c r="M172">
        <v>250</v>
      </c>
      <c r="N172">
        <v>330</v>
      </c>
    </row>
    <row r="173" spans="1:14" x14ac:dyDescent="0.25">
      <c r="A173" t="s">
        <v>462</v>
      </c>
      <c r="B173">
        <v>600</v>
      </c>
      <c r="C173">
        <v>605</v>
      </c>
      <c r="D173">
        <v>625</v>
      </c>
      <c r="E173">
        <v>20</v>
      </c>
      <c r="F173">
        <v>25</v>
      </c>
      <c r="G173">
        <v>2200</v>
      </c>
      <c r="H173">
        <v>2300</v>
      </c>
      <c r="I173">
        <v>800</v>
      </c>
      <c r="J173">
        <v>920</v>
      </c>
      <c r="K173">
        <v>140</v>
      </c>
      <c r="L173">
        <v>150</v>
      </c>
      <c r="M173">
        <v>250</v>
      </c>
      <c r="N173">
        <v>330</v>
      </c>
    </row>
    <row r="174" spans="1:14" x14ac:dyDescent="0.25">
      <c r="A174" t="s">
        <v>300</v>
      </c>
      <c r="B174">
        <v>400</v>
      </c>
      <c r="C174">
        <v>405</v>
      </c>
      <c r="D174">
        <v>425</v>
      </c>
      <c r="E174">
        <v>17</v>
      </c>
      <c r="F174">
        <v>23</v>
      </c>
      <c r="G174">
        <v>1850</v>
      </c>
      <c r="H174">
        <v>2050</v>
      </c>
      <c r="I174" t="s">
        <v>372</v>
      </c>
      <c r="K174">
        <v>125</v>
      </c>
      <c r="L174">
        <v>145</v>
      </c>
      <c r="N174">
        <v>270</v>
      </c>
    </row>
    <row r="175" spans="1:14" x14ac:dyDescent="0.25">
      <c r="A175" t="s">
        <v>302</v>
      </c>
      <c r="B175">
        <v>400</v>
      </c>
      <c r="C175">
        <v>405</v>
      </c>
      <c r="D175">
        <v>425</v>
      </c>
      <c r="E175">
        <v>17</v>
      </c>
      <c r="F175">
        <v>23</v>
      </c>
      <c r="G175">
        <v>1850</v>
      </c>
      <c r="H175">
        <v>2050</v>
      </c>
      <c r="I175" t="s">
        <v>372</v>
      </c>
      <c r="K175">
        <v>125</v>
      </c>
      <c r="L175">
        <v>145</v>
      </c>
      <c r="N175">
        <v>270</v>
      </c>
    </row>
    <row r="176" spans="1:14" x14ac:dyDescent="0.25">
      <c r="A176" t="s">
        <v>303</v>
      </c>
      <c r="B176">
        <v>400</v>
      </c>
      <c r="C176">
        <v>405</v>
      </c>
      <c r="D176">
        <v>425</v>
      </c>
      <c r="E176">
        <v>17</v>
      </c>
      <c r="F176">
        <v>23</v>
      </c>
      <c r="G176">
        <v>1850</v>
      </c>
      <c r="H176">
        <v>2050</v>
      </c>
      <c r="I176" t="s">
        <v>372</v>
      </c>
      <c r="K176">
        <v>125</v>
      </c>
      <c r="L176">
        <v>145</v>
      </c>
      <c r="N176">
        <v>270</v>
      </c>
    </row>
    <row r="177" spans="1:14" x14ac:dyDescent="0.25">
      <c r="A177" t="s">
        <v>305</v>
      </c>
      <c r="B177">
        <v>400</v>
      </c>
      <c r="C177">
        <v>405</v>
      </c>
      <c r="D177">
        <v>425</v>
      </c>
      <c r="E177">
        <v>17</v>
      </c>
      <c r="F177">
        <v>23</v>
      </c>
      <c r="G177">
        <v>1850</v>
      </c>
      <c r="H177">
        <v>2050</v>
      </c>
      <c r="I177" t="s">
        <v>372</v>
      </c>
      <c r="K177">
        <v>125</v>
      </c>
      <c r="L177">
        <v>145</v>
      </c>
      <c r="N177">
        <v>270</v>
      </c>
    </row>
    <row r="178" spans="1:14" x14ac:dyDescent="0.25">
      <c r="A178" t="s">
        <v>306</v>
      </c>
      <c r="B178">
        <v>400</v>
      </c>
      <c r="C178">
        <v>405</v>
      </c>
      <c r="D178">
        <v>425</v>
      </c>
      <c r="E178">
        <v>17</v>
      </c>
      <c r="F178">
        <v>23</v>
      </c>
      <c r="G178">
        <v>1850</v>
      </c>
      <c r="H178">
        <v>2050</v>
      </c>
      <c r="I178" t="s">
        <v>372</v>
      </c>
      <c r="K178">
        <v>125</v>
      </c>
      <c r="L178">
        <v>145</v>
      </c>
      <c r="N178">
        <v>270</v>
      </c>
    </row>
    <row r="179" spans="1:14" x14ac:dyDescent="0.25">
      <c r="A179" t="s">
        <v>308</v>
      </c>
      <c r="B179">
        <v>600</v>
      </c>
      <c r="C179">
        <v>605</v>
      </c>
      <c r="D179">
        <v>625</v>
      </c>
      <c r="E179">
        <v>20</v>
      </c>
      <c r="F179">
        <v>25</v>
      </c>
      <c r="G179">
        <v>2200</v>
      </c>
      <c r="H179">
        <v>2300</v>
      </c>
      <c r="I179">
        <v>800</v>
      </c>
      <c r="J179">
        <v>920</v>
      </c>
      <c r="K179">
        <v>140</v>
      </c>
      <c r="L179">
        <v>150</v>
      </c>
      <c r="M179">
        <v>250</v>
      </c>
      <c r="N179">
        <v>330</v>
      </c>
    </row>
    <row r="180" spans="1:14" x14ac:dyDescent="0.25">
      <c r="A180" t="s">
        <v>309</v>
      </c>
      <c r="B180">
        <v>600</v>
      </c>
      <c r="C180">
        <v>605</v>
      </c>
      <c r="D180">
        <v>625</v>
      </c>
      <c r="E180">
        <v>20</v>
      </c>
      <c r="F180">
        <v>25</v>
      </c>
      <c r="G180">
        <v>2200</v>
      </c>
      <c r="H180">
        <v>2300</v>
      </c>
      <c r="I180">
        <v>800</v>
      </c>
      <c r="J180">
        <v>920</v>
      </c>
      <c r="K180">
        <v>140</v>
      </c>
      <c r="L180">
        <v>150</v>
      </c>
      <c r="M180">
        <v>250</v>
      </c>
      <c r="N180">
        <v>330</v>
      </c>
    </row>
    <row r="181" spans="1:14" x14ac:dyDescent="0.25">
      <c r="A181" t="s">
        <v>162</v>
      </c>
      <c r="B181">
        <v>600</v>
      </c>
      <c r="C181">
        <v>605</v>
      </c>
      <c r="D181">
        <v>625</v>
      </c>
      <c r="E181">
        <v>20</v>
      </c>
      <c r="F181">
        <v>25</v>
      </c>
      <c r="G181">
        <v>2200</v>
      </c>
      <c r="H181">
        <v>2300</v>
      </c>
      <c r="I181">
        <v>800</v>
      </c>
      <c r="J181">
        <v>920</v>
      </c>
      <c r="K181">
        <v>140</v>
      </c>
      <c r="L181">
        <v>150</v>
      </c>
      <c r="M181">
        <v>250</v>
      </c>
      <c r="N181">
        <v>330</v>
      </c>
    </row>
    <row r="182" spans="1:14" x14ac:dyDescent="0.25">
      <c r="A182" t="s">
        <v>310</v>
      </c>
      <c r="B182">
        <v>500</v>
      </c>
      <c r="C182">
        <v>505</v>
      </c>
      <c r="D182">
        <v>525</v>
      </c>
      <c r="E182">
        <v>20</v>
      </c>
      <c r="F182">
        <v>24</v>
      </c>
      <c r="G182">
        <v>2000</v>
      </c>
      <c r="H182">
        <v>2100</v>
      </c>
      <c r="I182">
        <v>780</v>
      </c>
      <c r="J182">
        <v>880</v>
      </c>
      <c r="K182">
        <v>135</v>
      </c>
      <c r="L182">
        <v>145</v>
      </c>
      <c r="M182">
        <v>220</v>
      </c>
      <c r="N182">
        <v>270</v>
      </c>
    </row>
    <row r="183" spans="1:14" x14ac:dyDescent="0.25">
      <c r="A183" t="s">
        <v>463</v>
      </c>
      <c r="B183">
        <v>400</v>
      </c>
      <c r="C183">
        <v>405</v>
      </c>
      <c r="D183">
        <v>425</v>
      </c>
      <c r="E183">
        <v>17</v>
      </c>
      <c r="F183">
        <v>23</v>
      </c>
      <c r="G183">
        <v>1850</v>
      </c>
      <c r="H183">
        <v>2050</v>
      </c>
      <c r="I183" t="s">
        <v>372</v>
      </c>
      <c r="K183">
        <v>125</v>
      </c>
      <c r="L183">
        <v>145</v>
      </c>
      <c r="N183">
        <v>270</v>
      </c>
    </row>
    <row r="184" spans="1:14" x14ac:dyDescent="0.25">
      <c r="A184" t="s">
        <v>464</v>
      </c>
      <c r="B184">
        <v>400</v>
      </c>
      <c r="C184">
        <v>405</v>
      </c>
      <c r="D184">
        <v>425</v>
      </c>
      <c r="E184">
        <v>17</v>
      </c>
      <c r="F184">
        <v>23</v>
      </c>
      <c r="G184">
        <v>1850</v>
      </c>
      <c r="H184">
        <v>2050</v>
      </c>
      <c r="I184" t="s">
        <v>372</v>
      </c>
      <c r="K184">
        <v>125</v>
      </c>
      <c r="L184">
        <v>145</v>
      </c>
      <c r="N184">
        <v>270</v>
      </c>
    </row>
    <row r="185" spans="1:14" x14ac:dyDescent="0.25">
      <c r="A185" t="s">
        <v>311</v>
      </c>
      <c r="B185">
        <v>400</v>
      </c>
      <c r="C185">
        <v>405</v>
      </c>
      <c r="D185">
        <v>425</v>
      </c>
      <c r="E185">
        <v>17</v>
      </c>
      <c r="F185">
        <v>23</v>
      </c>
      <c r="G185">
        <v>1850</v>
      </c>
      <c r="H185">
        <v>2050</v>
      </c>
      <c r="I185" t="s">
        <v>372</v>
      </c>
      <c r="K185">
        <v>125</v>
      </c>
      <c r="L185">
        <v>145</v>
      </c>
      <c r="N185">
        <v>270</v>
      </c>
    </row>
    <row r="186" spans="1:14" x14ac:dyDescent="0.25">
      <c r="A186" t="s">
        <v>312</v>
      </c>
      <c r="B186">
        <v>400</v>
      </c>
      <c r="C186">
        <v>405</v>
      </c>
      <c r="D186">
        <v>425</v>
      </c>
      <c r="E186">
        <v>17</v>
      </c>
      <c r="F186">
        <v>23</v>
      </c>
      <c r="G186">
        <v>1850</v>
      </c>
      <c r="H186">
        <v>2050</v>
      </c>
      <c r="I186" t="s">
        <v>372</v>
      </c>
      <c r="K186">
        <v>125</v>
      </c>
      <c r="L186">
        <v>145</v>
      </c>
      <c r="N186">
        <v>270</v>
      </c>
    </row>
    <row r="187" spans="1:14" x14ac:dyDescent="0.25">
      <c r="A187" t="s">
        <v>313</v>
      </c>
      <c r="B187">
        <v>400</v>
      </c>
      <c r="C187">
        <v>405</v>
      </c>
      <c r="D187">
        <v>425</v>
      </c>
      <c r="E187">
        <v>17</v>
      </c>
      <c r="F187">
        <v>23</v>
      </c>
      <c r="G187">
        <v>1850</v>
      </c>
      <c r="H187">
        <v>2050</v>
      </c>
      <c r="I187" t="s">
        <v>372</v>
      </c>
      <c r="K187">
        <v>125</v>
      </c>
      <c r="L187">
        <v>145</v>
      </c>
      <c r="N187">
        <v>270</v>
      </c>
    </row>
    <row r="188" spans="1:14" x14ac:dyDescent="0.25">
      <c r="A188" t="s">
        <v>314</v>
      </c>
      <c r="B188">
        <v>400</v>
      </c>
      <c r="C188">
        <v>405</v>
      </c>
      <c r="D188">
        <v>425</v>
      </c>
      <c r="E188">
        <v>17</v>
      </c>
      <c r="F188">
        <v>23</v>
      </c>
      <c r="G188">
        <v>1850</v>
      </c>
      <c r="H188">
        <v>2050</v>
      </c>
      <c r="I188" t="s">
        <v>372</v>
      </c>
      <c r="K188">
        <v>125</v>
      </c>
      <c r="L188">
        <v>145</v>
      </c>
      <c r="N188">
        <v>270</v>
      </c>
    </row>
    <row r="189" spans="1:14" x14ac:dyDescent="0.25">
      <c r="A189" t="s">
        <v>315</v>
      </c>
      <c r="B189">
        <v>400</v>
      </c>
      <c r="C189">
        <v>405</v>
      </c>
      <c r="D189">
        <v>425</v>
      </c>
      <c r="E189">
        <v>17</v>
      </c>
      <c r="F189">
        <v>23</v>
      </c>
      <c r="G189">
        <v>1850</v>
      </c>
      <c r="H189">
        <v>2050</v>
      </c>
      <c r="I189" t="s">
        <v>372</v>
      </c>
      <c r="K189">
        <v>125</v>
      </c>
      <c r="L189">
        <v>145</v>
      </c>
      <c r="N189">
        <v>270</v>
      </c>
    </row>
    <row r="190" spans="1:14" x14ac:dyDescent="0.25">
      <c r="A190" t="s">
        <v>373</v>
      </c>
    </row>
    <row r="191" spans="1:14" x14ac:dyDescent="0.25">
      <c r="A191" t="s">
        <v>316</v>
      </c>
      <c r="B191">
        <v>800</v>
      </c>
      <c r="C191">
        <v>805</v>
      </c>
      <c r="D191">
        <v>825</v>
      </c>
      <c r="E191">
        <v>25</v>
      </c>
      <c r="F191">
        <v>30</v>
      </c>
      <c r="G191">
        <v>2600</v>
      </c>
      <c r="H191">
        <v>2700</v>
      </c>
      <c r="I191">
        <v>900</v>
      </c>
      <c r="J191">
        <v>1060</v>
      </c>
      <c r="K191">
        <v>150</v>
      </c>
      <c r="L191">
        <v>160</v>
      </c>
      <c r="M191">
        <v>250</v>
      </c>
      <c r="N191">
        <v>330</v>
      </c>
    </row>
    <row r="192" spans="1:14" x14ac:dyDescent="0.25">
      <c r="A192" t="s">
        <v>317</v>
      </c>
      <c r="B192">
        <v>800</v>
      </c>
      <c r="C192">
        <v>805</v>
      </c>
      <c r="D192">
        <v>825</v>
      </c>
      <c r="E192">
        <v>25</v>
      </c>
      <c r="F192">
        <v>30</v>
      </c>
      <c r="G192">
        <v>2600</v>
      </c>
      <c r="H192">
        <v>2700</v>
      </c>
      <c r="I192">
        <v>900</v>
      </c>
      <c r="J192">
        <v>1060</v>
      </c>
      <c r="K192">
        <v>150</v>
      </c>
      <c r="L192">
        <v>160</v>
      </c>
      <c r="M192">
        <v>250</v>
      </c>
      <c r="N192">
        <v>330</v>
      </c>
    </row>
    <row r="193" spans="1:14" x14ac:dyDescent="0.25">
      <c r="A193" t="s">
        <v>318</v>
      </c>
      <c r="B193">
        <v>800</v>
      </c>
      <c r="C193">
        <v>805</v>
      </c>
      <c r="D193">
        <v>825</v>
      </c>
      <c r="E193">
        <v>25</v>
      </c>
      <c r="F193">
        <v>30</v>
      </c>
      <c r="G193">
        <v>2600</v>
      </c>
      <c r="H193">
        <v>2700</v>
      </c>
      <c r="I193">
        <v>900</v>
      </c>
      <c r="J193">
        <v>1060</v>
      </c>
      <c r="K193">
        <v>150</v>
      </c>
      <c r="L193">
        <v>160</v>
      </c>
      <c r="M193">
        <v>250</v>
      </c>
      <c r="N193">
        <v>330</v>
      </c>
    </row>
    <row r="194" spans="1:14" x14ac:dyDescent="0.25">
      <c r="A194" t="s">
        <v>234</v>
      </c>
      <c r="B194">
        <v>800</v>
      </c>
      <c r="C194">
        <v>805</v>
      </c>
      <c r="D194">
        <v>825</v>
      </c>
      <c r="E194">
        <v>25</v>
      </c>
      <c r="F194">
        <v>30</v>
      </c>
      <c r="G194">
        <v>2600</v>
      </c>
      <c r="H194">
        <v>2700</v>
      </c>
      <c r="I194">
        <v>900</v>
      </c>
      <c r="J194">
        <v>1060</v>
      </c>
      <c r="K194">
        <v>150</v>
      </c>
      <c r="L194">
        <v>160</v>
      </c>
      <c r="M194">
        <v>250</v>
      </c>
      <c r="N194">
        <v>330</v>
      </c>
    </row>
    <row r="195" spans="1:14" x14ac:dyDescent="0.25">
      <c r="A195" t="s">
        <v>319</v>
      </c>
      <c r="B195">
        <v>700</v>
      </c>
      <c r="C195">
        <v>705</v>
      </c>
      <c r="D195">
        <v>725</v>
      </c>
      <c r="E195">
        <v>23</v>
      </c>
      <c r="F195">
        <v>28</v>
      </c>
      <c r="G195">
        <v>2400</v>
      </c>
      <c r="H195">
        <v>2500</v>
      </c>
      <c r="I195">
        <v>850</v>
      </c>
      <c r="J195">
        <v>990</v>
      </c>
      <c r="K195">
        <v>150</v>
      </c>
      <c r="L195">
        <v>160</v>
      </c>
      <c r="M195">
        <v>250</v>
      </c>
      <c r="N195">
        <v>330</v>
      </c>
    </row>
    <row r="196" spans="1:14" x14ac:dyDescent="0.25">
      <c r="A196" t="s">
        <v>320</v>
      </c>
      <c r="B196">
        <v>700</v>
      </c>
      <c r="C196">
        <v>705</v>
      </c>
      <c r="D196">
        <v>725</v>
      </c>
      <c r="E196">
        <v>23</v>
      </c>
      <c r="F196">
        <v>28</v>
      </c>
      <c r="G196">
        <v>2400</v>
      </c>
      <c r="H196">
        <v>2500</v>
      </c>
      <c r="I196">
        <v>850</v>
      </c>
      <c r="J196">
        <v>990</v>
      </c>
      <c r="K196">
        <v>150</v>
      </c>
      <c r="L196">
        <v>160</v>
      </c>
      <c r="M196">
        <v>250</v>
      </c>
      <c r="N196">
        <v>330</v>
      </c>
    </row>
    <row r="197" spans="1:14" x14ac:dyDescent="0.25">
      <c r="A197" t="s">
        <v>321</v>
      </c>
      <c r="B197">
        <v>600</v>
      </c>
      <c r="C197">
        <v>605</v>
      </c>
      <c r="D197">
        <v>625</v>
      </c>
      <c r="E197">
        <v>20</v>
      </c>
      <c r="F197">
        <v>25</v>
      </c>
      <c r="G197">
        <v>2200</v>
      </c>
      <c r="H197">
        <v>2300</v>
      </c>
      <c r="I197">
        <v>800</v>
      </c>
      <c r="J197">
        <v>920</v>
      </c>
      <c r="K197">
        <v>140</v>
      </c>
      <c r="L197">
        <v>150</v>
      </c>
      <c r="M197">
        <v>250</v>
      </c>
      <c r="N197">
        <v>330</v>
      </c>
    </row>
    <row r="198" spans="1:14" x14ac:dyDescent="0.25">
      <c r="A198" t="s">
        <v>322</v>
      </c>
      <c r="B198">
        <v>600</v>
      </c>
      <c r="C198">
        <v>605</v>
      </c>
      <c r="D198">
        <v>625</v>
      </c>
      <c r="E198">
        <v>20</v>
      </c>
      <c r="F198">
        <v>25</v>
      </c>
      <c r="G198">
        <v>2200</v>
      </c>
      <c r="H198">
        <v>2300</v>
      </c>
      <c r="I198">
        <v>800</v>
      </c>
      <c r="J198">
        <v>920</v>
      </c>
      <c r="K198">
        <v>140</v>
      </c>
      <c r="L198">
        <v>150</v>
      </c>
      <c r="M198">
        <v>250</v>
      </c>
      <c r="N198">
        <v>330</v>
      </c>
    </row>
    <row r="199" spans="1:14" x14ac:dyDescent="0.25">
      <c r="A199" t="s">
        <v>323</v>
      </c>
      <c r="B199">
        <v>500</v>
      </c>
      <c r="C199">
        <v>505</v>
      </c>
      <c r="D199">
        <v>525</v>
      </c>
      <c r="E199">
        <v>20</v>
      </c>
      <c r="F199">
        <v>24</v>
      </c>
      <c r="G199">
        <v>2000</v>
      </c>
      <c r="H199">
        <v>2100</v>
      </c>
      <c r="I199">
        <v>780</v>
      </c>
      <c r="J199">
        <v>880</v>
      </c>
      <c r="K199">
        <v>135</v>
      </c>
      <c r="L199">
        <v>145</v>
      </c>
      <c r="M199">
        <v>220</v>
      </c>
      <c r="N199">
        <v>270</v>
      </c>
    </row>
    <row r="200" spans="1:14" x14ac:dyDescent="0.25">
      <c r="A200" t="s">
        <v>324</v>
      </c>
      <c r="B200">
        <v>500</v>
      </c>
      <c r="C200">
        <v>505</v>
      </c>
      <c r="D200">
        <v>525</v>
      </c>
      <c r="E200">
        <v>20</v>
      </c>
      <c r="F200">
        <v>24</v>
      </c>
      <c r="G200">
        <v>2000</v>
      </c>
      <c r="H200">
        <v>2100</v>
      </c>
      <c r="I200">
        <v>780</v>
      </c>
      <c r="J200">
        <v>880</v>
      </c>
      <c r="K200">
        <v>135</v>
      </c>
      <c r="L200">
        <v>145</v>
      </c>
      <c r="M200">
        <v>220</v>
      </c>
      <c r="N200">
        <v>270</v>
      </c>
    </row>
    <row r="201" spans="1:14" x14ac:dyDescent="0.25">
      <c r="A201" t="s">
        <v>167</v>
      </c>
      <c r="B201">
        <v>400</v>
      </c>
      <c r="C201">
        <v>405</v>
      </c>
      <c r="D201">
        <v>425</v>
      </c>
      <c r="E201">
        <v>17</v>
      </c>
      <c r="F201">
        <v>23</v>
      </c>
      <c r="G201">
        <v>1850</v>
      </c>
      <c r="H201">
        <v>2050</v>
      </c>
      <c r="I201" t="s">
        <v>372</v>
      </c>
      <c r="K201">
        <v>125</v>
      </c>
      <c r="L201">
        <v>145</v>
      </c>
      <c r="N201">
        <v>270</v>
      </c>
    </row>
    <row r="202" spans="1:14" x14ac:dyDescent="0.25">
      <c r="A202" t="s">
        <v>325</v>
      </c>
      <c r="B202">
        <v>400</v>
      </c>
      <c r="C202">
        <v>405</v>
      </c>
      <c r="D202">
        <v>425</v>
      </c>
      <c r="E202">
        <v>17</v>
      </c>
      <c r="F202">
        <v>23</v>
      </c>
      <c r="G202">
        <v>1850</v>
      </c>
      <c r="H202">
        <v>2050</v>
      </c>
      <c r="I202" t="s">
        <v>372</v>
      </c>
      <c r="K202">
        <v>125</v>
      </c>
      <c r="L202">
        <v>145</v>
      </c>
      <c r="N202">
        <v>270</v>
      </c>
    </row>
    <row r="203" spans="1:14" x14ac:dyDescent="0.25">
      <c r="A203" t="s">
        <v>326</v>
      </c>
      <c r="B203">
        <v>400</v>
      </c>
      <c r="C203">
        <v>405</v>
      </c>
      <c r="D203">
        <v>425</v>
      </c>
      <c r="E203">
        <v>17</v>
      </c>
      <c r="F203">
        <v>23</v>
      </c>
      <c r="G203">
        <v>1850</v>
      </c>
      <c r="H203">
        <v>2050</v>
      </c>
      <c r="I203" t="s">
        <v>372</v>
      </c>
      <c r="K203">
        <v>125</v>
      </c>
      <c r="L203">
        <v>145</v>
      </c>
      <c r="N203">
        <v>270</v>
      </c>
    </row>
    <row r="204" spans="1:14" x14ac:dyDescent="0.25">
      <c r="A204" t="s">
        <v>327</v>
      </c>
      <c r="B204">
        <v>400</v>
      </c>
      <c r="C204">
        <v>405</v>
      </c>
      <c r="D204">
        <v>425</v>
      </c>
      <c r="E204">
        <v>17</v>
      </c>
      <c r="F204">
        <v>23</v>
      </c>
      <c r="G204">
        <v>1850</v>
      </c>
      <c r="H204">
        <v>2050</v>
      </c>
      <c r="I204" t="s">
        <v>372</v>
      </c>
      <c r="K204">
        <v>125</v>
      </c>
      <c r="L204">
        <v>145</v>
      </c>
      <c r="N204">
        <v>270</v>
      </c>
    </row>
    <row r="205" spans="1:14" x14ac:dyDescent="0.25">
      <c r="A205" t="s">
        <v>328</v>
      </c>
      <c r="B205">
        <v>400</v>
      </c>
      <c r="C205">
        <v>405</v>
      </c>
      <c r="D205">
        <v>425</v>
      </c>
      <c r="E205">
        <v>17</v>
      </c>
      <c r="F205">
        <v>23</v>
      </c>
      <c r="G205">
        <v>1850</v>
      </c>
      <c r="H205">
        <v>2050</v>
      </c>
      <c r="I205" t="s">
        <v>372</v>
      </c>
      <c r="K205">
        <v>125</v>
      </c>
      <c r="L205">
        <v>145</v>
      </c>
      <c r="N205">
        <v>270</v>
      </c>
    </row>
    <row r="206" spans="1:14" x14ac:dyDescent="0.25">
      <c r="A206" t="s">
        <v>329</v>
      </c>
      <c r="B206">
        <v>600</v>
      </c>
      <c r="C206">
        <v>605</v>
      </c>
      <c r="D206">
        <v>625</v>
      </c>
      <c r="E206">
        <v>20</v>
      </c>
      <c r="F206">
        <v>25</v>
      </c>
      <c r="G206">
        <v>2200</v>
      </c>
      <c r="H206">
        <v>2300</v>
      </c>
      <c r="I206">
        <v>800</v>
      </c>
      <c r="J206">
        <v>920</v>
      </c>
      <c r="K206">
        <v>140</v>
      </c>
      <c r="L206">
        <v>150</v>
      </c>
      <c r="M206">
        <v>250</v>
      </c>
      <c r="N206">
        <v>330</v>
      </c>
    </row>
    <row r="207" spans="1:14" x14ac:dyDescent="0.25">
      <c r="A207" t="s">
        <v>330</v>
      </c>
      <c r="B207">
        <v>600</v>
      </c>
      <c r="C207">
        <v>605</v>
      </c>
      <c r="D207">
        <v>625</v>
      </c>
      <c r="E207">
        <v>20</v>
      </c>
      <c r="F207">
        <v>25</v>
      </c>
      <c r="G207">
        <v>2200</v>
      </c>
      <c r="H207">
        <v>2300</v>
      </c>
      <c r="I207">
        <v>800</v>
      </c>
      <c r="J207">
        <v>920</v>
      </c>
      <c r="K207">
        <v>140</v>
      </c>
      <c r="L207">
        <v>150</v>
      </c>
      <c r="M207">
        <v>250</v>
      </c>
      <c r="N207">
        <v>330</v>
      </c>
    </row>
    <row r="208" spans="1:14" x14ac:dyDescent="0.25">
      <c r="A208" t="s">
        <v>254</v>
      </c>
      <c r="B208">
        <v>600</v>
      </c>
      <c r="C208">
        <v>605</v>
      </c>
      <c r="D208">
        <v>625</v>
      </c>
      <c r="E208">
        <v>20</v>
      </c>
      <c r="F208">
        <v>25</v>
      </c>
      <c r="G208">
        <v>2200</v>
      </c>
      <c r="H208">
        <v>2300</v>
      </c>
      <c r="I208">
        <v>800</v>
      </c>
      <c r="J208">
        <v>920</v>
      </c>
      <c r="K208">
        <v>140</v>
      </c>
      <c r="L208">
        <v>150</v>
      </c>
      <c r="M208">
        <v>250</v>
      </c>
      <c r="N208">
        <v>330</v>
      </c>
    </row>
    <row r="209" spans="1:14" x14ac:dyDescent="0.25">
      <c r="A209" t="s">
        <v>331</v>
      </c>
      <c r="B209">
        <v>600</v>
      </c>
      <c r="C209">
        <v>605</v>
      </c>
      <c r="D209">
        <v>625</v>
      </c>
      <c r="E209">
        <v>20</v>
      </c>
      <c r="F209">
        <v>25</v>
      </c>
      <c r="G209">
        <v>2200</v>
      </c>
      <c r="H209">
        <v>2300</v>
      </c>
      <c r="I209">
        <v>800</v>
      </c>
      <c r="J209">
        <v>920</v>
      </c>
      <c r="K209">
        <v>140</v>
      </c>
      <c r="L209">
        <v>150</v>
      </c>
      <c r="M209">
        <v>250</v>
      </c>
      <c r="N209">
        <v>330</v>
      </c>
    </row>
    <row r="210" spans="1:14" x14ac:dyDescent="0.25">
      <c r="A210" t="s">
        <v>332</v>
      </c>
      <c r="B210">
        <v>500</v>
      </c>
      <c r="C210">
        <v>505</v>
      </c>
      <c r="D210">
        <v>525</v>
      </c>
      <c r="E210">
        <v>20</v>
      </c>
      <c r="F210">
        <v>24</v>
      </c>
      <c r="G210">
        <v>2000</v>
      </c>
      <c r="H210">
        <v>2100</v>
      </c>
      <c r="I210">
        <v>780</v>
      </c>
      <c r="J210">
        <v>880</v>
      </c>
      <c r="K210">
        <v>135</v>
      </c>
      <c r="L210">
        <v>145</v>
      </c>
      <c r="M210">
        <v>220</v>
      </c>
      <c r="N210">
        <v>270</v>
      </c>
    </row>
    <row r="211" spans="1:14" x14ac:dyDescent="0.25">
      <c r="A211" t="s">
        <v>231</v>
      </c>
      <c r="B211">
        <v>500</v>
      </c>
      <c r="C211">
        <v>505</v>
      </c>
      <c r="D211">
        <v>525</v>
      </c>
      <c r="E211">
        <v>20</v>
      </c>
      <c r="F211">
        <v>24</v>
      </c>
      <c r="G211">
        <v>2000</v>
      </c>
      <c r="H211">
        <v>2100</v>
      </c>
      <c r="I211">
        <v>780</v>
      </c>
      <c r="J211">
        <v>880</v>
      </c>
      <c r="K211">
        <v>135</v>
      </c>
      <c r="L211">
        <v>145</v>
      </c>
      <c r="M211">
        <v>220</v>
      </c>
      <c r="N211">
        <v>270</v>
      </c>
    </row>
    <row r="212" spans="1:14" x14ac:dyDescent="0.25">
      <c r="A212" t="s">
        <v>333</v>
      </c>
      <c r="B212">
        <v>500</v>
      </c>
      <c r="C212">
        <v>505</v>
      </c>
      <c r="D212">
        <v>525</v>
      </c>
      <c r="E212">
        <v>20</v>
      </c>
      <c r="F212">
        <v>24</v>
      </c>
      <c r="G212">
        <v>2000</v>
      </c>
      <c r="H212">
        <v>2100</v>
      </c>
      <c r="I212">
        <v>780</v>
      </c>
      <c r="J212">
        <v>880</v>
      </c>
      <c r="K212">
        <v>135</v>
      </c>
      <c r="L212">
        <v>145</v>
      </c>
      <c r="M212">
        <v>220</v>
      </c>
      <c r="N212">
        <v>270</v>
      </c>
    </row>
    <row r="213" spans="1:14" x14ac:dyDescent="0.25">
      <c r="A213" t="s">
        <v>334</v>
      </c>
      <c r="B213">
        <v>500</v>
      </c>
      <c r="C213">
        <v>505</v>
      </c>
      <c r="D213">
        <v>525</v>
      </c>
      <c r="E213">
        <v>20</v>
      </c>
      <c r="F213">
        <v>24</v>
      </c>
      <c r="G213">
        <v>2000</v>
      </c>
      <c r="H213">
        <v>2100</v>
      </c>
      <c r="I213">
        <v>780</v>
      </c>
      <c r="J213">
        <v>880</v>
      </c>
      <c r="K213">
        <v>135</v>
      </c>
      <c r="L213">
        <v>145</v>
      </c>
      <c r="M213">
        <v>220</v>
      </c>
      <c r="N213">
        <v>270</v>
      </c>
    </row>
    <row r="214" spans="1:14" x14ac:dyDescent="0.25">
      <c r="A214" t="s">
        <v>202</v>
      </c>
      <c r="B214">
        <v>500</v>
      </c>
      <c r="C214">
        <v>505</v>
      </c>
      <c r="D214">
        <v>525</v>
      </c>
      <c r="E214">
        <v>20</v>
      </c>
      <c r="F214">
        <v>24</v>
      </c>
      <c r="G214">
        <v>2000</v>
      </c>
      <c r="H214">
        <v>2100</v>
      </c>
      <c r="I214">
        <v>780</v>
      </c>
      <c r="J214">
        <v>880</v>
      </c>
      <c r="K214">
        <v>135</v>
      </c>
      <c r="L214">
        <v>145</v>
      </c>
      <c r="M214">
        <v>220</v>
      </c>
      <c r="N214">
        <v>270</v>
      </c>
    </row>
    <row r="215" spans="1:14" x14ac:dyDescent="0.25">
      <c r="A215" t="s">
        <v>335</v>
      </c>
      <c r="B215">
        <v>400</v>
      </c>
      <c r="C215">
        <v>405</v>
      </c>
      <c r="D215">
        <v>425</v>
      </c>
      <c r="E215">
        <v>17</v>
      </c>
      <c r="F215">
        <v>23</v>
      </c>
      <c r="G215">
        <v>1850</v>
      </c>
      <c r="H215">
        <v>2050</v>
      </c>
      <c r="I215" t="s">
        <v>372</v>
      </c>
      <c r="K215">
        <v>125</v>
      </c>
      <c r="L215">
        <v>145</v>
      </c>
      <c r="N215">
        <v>270</v>
      </c>
    </row>
    <row r="216" spans="1:14" x14ac:dyDescent="0.25">
      <c r="A216" t="s">
        <v>336</v>
      </c>
      <c r="B216">
        <v>400</v>
      </c>
      <c r="C216">
        <v>405</v>
      </c>
      <c r="D216">
        <v>425</v>
      </c>
      <c r="E216">
        <v>17</v>
      </c>
      <c r="F216">
        <v>23</v>
      </c>
      <c r="G216">
        <v>1850</v>
      </c>
      <c r="H216">
        <v>2050</v>
      </c>
      <c r="I216" t="s">
        <v>372</v>
      </c>
      <c r="K216">
        <v>125</v>
      </c>
      <c r="L216">
        <v>145</v>
      </c>
      <c r="N216">
        <v>270</v>
      </c>
    </row>
    <row r="217" spans="1:14" x14ac:dyDescent="0.25">
      <c r="A217" t="s">
        <v>337</v>
      </c>
      <c r="B217">
        <v>400</v>
      </c>
      <c r="C217">
        <v>405</v>
      </c>
      <c r="D217">
        <v>425</v>
      </c>
      <c r="E217">
        <v>17</v>
      </c>
      <c r="F217">
        <v>23</v>
      </c>
      <c r="G217">
        <v>1850</v>
      </c>
      <c r="H217">
        <v>2050</v>
      </c>
      <c r="I217" t="s">
        <v>372</v>
      </c>
      <c r="K217">
        <v>125</v>
      </c>
      <c r="L217">
        <v>145</v>
      </c>
      <c r="N217">
        <v>270</v>
      </c>
    </row>
    <row r="218" spans="1:14" x14ac:dyDescent="0.25">
      <c r="A218" t="s">
        <v>338</v>
      </c>
      <c r="B218">
        <v>400</v>
      </c>
      <c r="C218">
        <v>405</v>
      </c>
      <c r="D218">
        <v>425</v>
      </c>
      <c r="E218">
        <v>17</v>
      </c>
      <c r="F218">
        <v>23</v>
      </c>
      <c r="G218">
        <v>1850</v>
      </c>
      <c r="H218">
        <v>2050</v>
      </c>
      <c r="I218" t="s">
        <v>372</v>
      </c>
      <c r="K218">
        <v>125</v>
      </c>
      <c r="L218">
        <v>145</v>
      </c>
      <c r="N218">
        <v>270</v>
      </c>
    </row>
    <row r="219" spans="1:14" x14ac:dyDescent="0.25">
      <c r="A219" t="s">
        <v>339</v>
      </c>
      <c r="B219">
        <v>400</v>
      </c>
      <c r="C219">
        <v>405</v>
      </c>
      <c r="D219">
        <v>425</v>
      </c>
      <c r="E219">
        <v>17</v>
      </c>
      <c r="F219">
        <v>23</v>
      </c>
      <c r="G219">
        <v>1850</v>
      </c>
      <c r="H219">
        <v>2050</v>
      </c>
      <c r="I219" t="s">
        <v>372</v>
      </c>
      <c r="K219">
        <v>125</v>
      </c>
      <c r="L219">
        <v>145</v>
      </c>
      <c r="N219">
        <v>270</v>
      </c>
    </row>
    <row r="220" spans="1:14" x14ac:dyDescent="0.25">
      <c r="A220" t="s">
        <v>340</v>
      </c>
      <c r="B220">
        <v>400</v>
      </c>
      <c r="C220">
        <v>405</v>
      </c>
      <c r="D220">
        <v>425</v>
      </c>
      <c r="E220">
        <v>17</v>
      </c>
      <c r="F220">
        <v>23</v>
      </c>
      <c r="G220">
        <v>1850</v>
      </c>
      <c r="H220">
        <v>2050</v>
      </c>
      <c r="I220" t="s">
        <v>372</v>
      </c>
      <c r="K220">
        <v>125</v>
      </c>
      <c r="L220">
        <v>145</v>
      </c>
      <c r="N220">
        <v>270</v>
      </c>
    </row>
    <row r="222" spans="1:14" ht="13" x14ac:dyDescent="0.3">
      <c r="A222" s="191" t="s">
        <v>374</v>
      </c>
    </row>
    <row r="223" spans="1:14" x14ac:dyDescent="0.25">
      <c r="A223" t="s">
        <v>67</v>
      </c>
      <c r="B223" t="s">
        <v>375</v>
      </c>
      <c r="C223" s="529" t="s">
        <v>363</v>
      </c>
      <c r="D223" s="529"/>
      <c r="E223" s="529" t="s">
        <v>176</v>
      </c>
      <c r="F223" s="529"/>
      <c r="G223" t="s">
        <v>364</v>
      </c>
    </row>
    <row r="224" spans="1:14" x14ac:dyDescent="0.25">
      <c r="A224" t="s">
        <v>316</v>
      </c>
      <c r="B224" s="35">
        <v>15.88</v>
      </c>
      <c r="C224" s="35">
        <v>15.885</v>
      </c>
      <c r="D224" s="35">
        <v>15.904999999999999</v>
      </c>
      <c r="E224" s="35">
        <v>145</v>
      </c>
      <c r="F224" s="35">
        <v>165</v>
      </c>
      <c r="G224" s="35">
        <v>410</v>
      </c>
    </row>
    <row r="225" spans="1:7" x14ac:dyDescent="0.25">
      <c r="A225" t="s">
        <v>317</v>
      </c>
      <c r="B225" s="35">
        <v>15.88</v>
      </c>
      <c r="C225" s="35">
        <v>15.885</v>
      </c>
      <c r="D225" s="35">
        <v>15.904999999999999</v>
      </c>
      <c r="E225" s="35">
        <v>145</v>
      </c>
      <c r="F225" s="35">
        <v>165</v>
      </c>
      <c r="G225" s="35">
        <v>410</v>
      </c>
    </row>
    <row r="226" spans="1:7" x14ac:dyDescent="0.25">
      <c r="A226" t="s">
        <v>318</v>
      </c>
      <c r="B226" s="35">
        <v>15.88</v>
      </c>
      <c r="C226" s="35">
        <v>15.885</v>
      </c>
      <c r="D226" s="35">
        <v>15.904999999999999</v>
      </c>
      <c r="E226" s="35">
        <v>145</v>
      </c>
      <c r="F226" s="35">
        <v>165</v>
      </c>
      <c r="G226" s="35">
        <v>410</v>
      </c>
    </row>
    <row r="227" spans="1:7" x14ac:dyDescent="0.25">
      <c r="A227" t="s">
        <v>234</v>
      </c>
      <c r="B227" s="35">
        <v>15.88</v>
      </c>
      <c r="C227" s="35">
        <v>15.885</v>
      </c>
      <c r="D227" s="35">
        <v>15.904999999999999</v>
      </c>
      <c r="E227" s="35">
        <v>145</v>
      </c>
      <c r="F227" s="35">
        <v>165</v>
      </c>
      <c r="G227" s="35">
        <v>410</v>
      </c>
    </row>
    <row r="228" spans="1:7" x14ac:dyDescent="0.25">
      <c r="A228" t="s">
        <v>319</v>
      </c>
      <c r="B228" s="35">
        <v>11.34</v>
      </c>
      <c r="C228" s="35">
        <v>11.345000000000001</v>
      </c>
      <c r="D228" s="35">
        <v>11.365</v>
      </c>
      <c r="E228" s="35">
        <v>130</v>
      </c>
      <c r="F228" s="35">
        <v>150</v>
      </c>
      <c r="G228" s="35">
        <v>410</v>
      </c>
    </row>
    <row r="229" spans="1:7" x14ac:dyDescent="0.25">
      <c r="A229" t="s">
        <v>320</v>
      </c>
      <c r="B229" s="35">
        <v>11.34</v>
      </c>
      <c r="C229" s="35">
        <v>11.345000000000001</v>
      </c>
      <c r="D229" s="35">
        <v>11.365</v>
      </c>
      <c r="E229" s="35">
        <v>130</v>
      </c>
      <c r="F229" s="35">
        <v>150</v>
      </c>
      <c r="G229" s="35">
        <v>410</v>
      </c>
    </row>
    <row r="230" spans="1:7" x14ac:dyDescent="0.25">
      <c r="A230" t="s">
        <v>321</v>
      </c>
      <c r="B230" s="35">
        <v>9.08</v>
      </c>
      <c r="C230" s="35">
        <v>9.0850000000000009</v>
      </c>
      <c r="D230" s="35">
        <v>9.1050000000000004</v>
      </c>
      <c r="E230" s="35">
        <v>120</v>
      </c>
      <c r="F230" s="35">
        <v>140</v>
      </c>
      <c r="G230" s="35">
        <v>410</v>
      </c>
    </row>
    <row r="231" spans="1:7" x14ac:dyDescent="0.25">
      <c r="A231" t="s">
        <v>322</v>
      </c>
      <c r="B231" s="35">
        <v>9.08</v>
      </c>
      <c r="C231" s="35">
        <v>9.0850000000000009</v>
      </c>
      <c r="D231" s="35">
        <v>9.1050000000000004</v>
      </c>
      <c r="E231" s="35">
        <v>120</v>
      </c>
      <c r="F231" s="35">
        <v>140</v>
      </c>
      <c r="G231" s="35">
        <v>410</v>
      </c>
    </row>
    <row r="232" spans="1:7" x14ac:dyDescent="0.25">
      <c r="A232" t="s">
        <v>323</v>
      </c>
      <c r="B232" s="35">
        <v>7.26</v>
      </c>
      <c r="C232" s="35">
        <v>7.2649999999999997</v>
      </c>
      <c r="D232" s="35">
        <v>7.2850000000000001</v>
      </c>
      <c r="E232" s="35">
        <v>110</v>
      </c>
      <c r="F232" s="35">
        <v>130</v>
      </c>
      <c r="G232" s="35">
        <v>410</v>
      </c>
    </row>
    <row r="233" spans="1:7" x14ac:dyDescent="0.25">
      <c r="A233" t="s">
        <v>324</v>
      </c>
      <c r="B233" s="35">
        <v>7.26</v>
      </c>
      <c r="C233" s="35">
        <v>7.2649999999999997</v>
      </c>
      <c r="D233" s="35">
        <v>7.2850000000000001</v>
      </c>
      <c r="E233" s="35">
        <v>110</v>
      </c>
      <c r="F233" s="35">
        <v>130</v>
      </c>
      <c r="G233" s="35">
        <v>410</v>
      </c>
    </row>
    <row r="234" spans="1:7" x14ac:dyDescent="0.25">
      <c r="A234" t="s">
        <v>167</v>
      </c>
      <c r="B234" s="35">
        <v>5.45</v>
      </c>
      <c r="C234" s="35">
        <v>5.4550000000000001</v>
      </c>
      <c r="D234" s="35">
        <v>5.4749999999999996</v>
      </c>
      <c r="E234" s="35">
        <v>100</v>
      </c>
      <c r="F234" s="35">
        <v>120</v>
      </c>
      <c r="G234" s="35">
        <v>410</v>
      </c>
    </row>
    <row r="235" spans="1:7" x14ac:dyDescent="0.25">
      <c r="A235" t="s">
        <v>325</v>
      </c>
      <c r="B235" s="35">
        <v>5.45</v>
      </c>
      <c r="C235" s="35">
        <v>5.4550000000000001</v>
      </c>
      <c r="D235" s="35">
        <v>5.4749999999999996</v>
      </c>
      <c r="E235" s="35">
        <v>100</v>
      </c>
      <c r="F235" s="35">
        <v>120</v>
      </c>
      <c r="G235" s="35">
        <v>410</v>
      </c>
    </row>
    <row r="236" spans="1:7" x14ac:dyDescent="0.25">
      <c r="A236" t="s">
        <v>326</v>
      </c>
      <c r="B236" s="35">
        <v>5.45</v>
      </c>
      <c r="C236" s="35">
        <v>5.4550000000000001</v>
      </c>
      <c r="D236" s="35">
        <v>5.4749999999999996</v>
      </c>
      <c r="E236" s="35">
        <v>100</v>
      </c>
      <c r="F236" s="35">
        <v>120</v>
      </c>
      <c r="G236" s="35">
        <v>410</v>
      </c>
    </row>
    <row r="237" spans="1:7" x14ac:dyDescent="0.25">
      <c r="A237" t="s">
        <v>327</v>
      </c>
      <c r="B237" s="35">
        <v>5.45</v>
      </c>
      <c r="C237" s="35">
        <v>5.4550000000000001</v>
      </c>
      <c r="D237" s="35">
        <v>5.4749999999999996</v>
      </c>
      <c r="E237" s="35">
        <v>100</v>
      </c>
      <c r="F237" s="35">
        <v>120</v>
      </c>
      <c r="G237" s="35">
        <v>410</v>
      </c>
    </row>
    <row r="238" spans="1:7" x14ac:dyDescent="0.25">
      <c r="A238" t="s">
        <v>328</v>
      </c>
      <c r="B238" s="35">
        <v>5.45</v>
      </c>
      <c r="C238" s="35">
        <v>5.4550000000000001</v>
      </c>
      <c r="D238" s="35">
        <v>5.4749999999999996</v>
      </c>
      <c r="E238" s="35">
        <v>100</v>
      </c>
      <c r="F238" s="35">
        <v>120</v>
      </c>
      <c r="G238" s="35">
        <v>410</v>
      </c>
    </row>
    <row r="239" spans="1:7" x14ac:dyDescent="0.25">
      <c r="A239" t="s">
        <v>329</v>
      </c>
      <c r="B239" s="35">
        <v>9.08</v>
      </c>
      <c r="C239" s="35">
        <v>9.0850000000000009</v>
      </c>
      <c r="D239" s="35">
        <v>9.1050000000000004</v>
      </c>
      <c r="E239" s="35">
        <v>120</v>
      </c>
      <c r="F239" s="35">
        <v>140</v>
      </c>
      <c r="G239" s="35">
        <v>410</v>
      </c>
    </row>
    <row r="240" spans="1:7" x14ac:dyDescent="0.25">
      <c r="A240" t="s">
        <v>330</v>
      </c>
      <c r="B240" s="35">
        <v>9.08</v>
      </c>
      <c r="C240" s="35">
        <v>9.0850000000000009</v>
      </c>
      <c r="D240" s="35">
        <v>9.1050000000000004</v>
      </c>
      <c r="E240" s="35">
        <v>120</v>
      </c>
      <c r="F240" s="35">
        <v>140</v>
      </c>
      <c r="G240" s="35">
        <v>410</v>
      </c>
    </row>
    <row r="241" spans="1:9" x14ac:dyDescent="0.25">
      <c r="A241" t="s">
        <v>254</v>
      </c>
      <c r="B241" s="35">
        <v>9.08</v>
      </c>
      <c r="C241" s="35">
        <v>9.0850000000000009</v>
      </c>
      <c r="D241" s="35">
        <v>9.1050000000000004</v>
      </c>
      <c r="E241" s="35">
        <v>120</v>
      </c>
      <c r="F241" s="35">
        <v>140</v>
      </c>
      <c r="G241" s="35">
        <v>410</v>
      </c>
    </row>
    <row r="242" spans="1:9" x14ac:dyDescent="0.25">
      <c r="A242" t="s">
        <v>331</v>
      </c>
      <c r="B242" s="35">
        <v>9.08</v>
      </c>
      <c r="C242" s="35">
        <v>9.0850000000000009</v>
      </c>
      <c r="D242" s="35">
        <v>9.1050000000000004</v>
      </c>
      <c r="E242" s="35">
        <v>120</v>
      </c>
      <c r="F242" s="35">
        <v>140</v>
      </c>
      <c r="G242" s="35">
        <v>410</v>
      </c>
    </row>
    <row r="243" spans="1:9" x14ac:dyDescent="0.25">
      <c r="A243" t="s">
        <v>332</v>
      </c>
      <c r="B243" s="35">
        <v>7.26</v>
      </c>
      <c r="C243" s="35">
        <v>7.2649999999999997</v>
      </c>
      <c r="D243" s="35">
        <v>7.2850000000000001</v>
      </c>
      <c r="E243" s="35">
        <v>110</v>
      </c>
      <c r="F243" s="35">
        <v>130</v>
      </c>
      <c r="G243" s="35">
        <v>410</v>
      </c>
    </row>
    <row r="244" spans="1:9" x14ac:dyDescent="0.25">
      <c r="A244" t="s">
        <v>231</v>
      </c>
      <c r="B244" s="35">
        <v>7.26</v>
      </c>
      <c r="C244" s="35">
        <v>7.2649999999999997</v>
      </c>
      <c r="D244" s="35">
        <v>7.2850000000000001</v>
      </c>
      <c r="E244" s="35">
        <v>110</v>
      </c>
      <c r="F244" s="35">
        <v>130</v>
      </c>
      <c r="G244" s="35">
        <v>410</v>
      </c>
    </row>
    <row r="245" spans="1:9" x14ac:dyDescent="0.25">
      <c r="A245" t="s">
        <v>333</v>
      </c>
      <c r="B245" s="35">
        <v>5.45</v>
      </c>
      <c r="C245" s="35">
        <v>5.4550000000000001</v>
      </c>
      <c r="D245" s="35">
        <v>5.4749999999999996</v>
      </c>
      <c r="E245" s="35">
        <v>100</v>
      </c>
      <c r="F245" s="35">
        <v>120</v>
      </c>
      <c r="G245" s="35">
        <v>410</v>
      </c>
    </row>
    <row r="246" spans="1:9" x14ac:dyDescent="0.25">
      <c r="A246" t="s">
        <v>334</v>
      </c>
      <c r="B246" s="35">
        <v>5.45</v>
      </c>
      <c r="C246" s="35">
        <v>5.4550000000000001</v>
      </c>
      <c r="D246" s="35">
        <v>5.4749999999999996</v>
      </c>
      <c r="E246" s="35">
        <v>100</v>
      </c>
      <c r="F246" s="35">
        <v>120</v>
      </c>
      <c r="G246" s="35">
        <v>410</v>
      </c>
    </row>
    <row r="247" spans="1:9" x14ac:dyDescent="0.25">
      <c r="A247" t="s">
        <v>202</v>
      </c>
      <c r="B247" s="35">
        <v>5.45</v>
      </c>
      <c r="C247" s="35">
        <v>5.4550000000000001</v>
      </c>
      <c r="D247" s="35">
        <v>5.4749999999999996</v>
      </c>
      <c r="E247" s="35">
        <v>100</v>
      </c>
      <c r="F247" s="35">
        <v>120</v>
      </c>
      <c r="G247" s="35">
        <v>410</v>
      </c>
    </row>
    <row r="248" spans="1:9" x14ac:dyDescent="0.25">
      <c r="A248" t="s">
        <v>335</v>
      </c>
      <c r="B248" s="480">
        <v>4</v>
      </c>
      <c r="C248" s="480">
        <v>4</v>
      </c>
      <c r="D248" s="35">
        <v>4.0250000000000004</v>
      </c>
      <c r="E248" s="35">
        <v>95</v>
      </c>
      <c r="F248" s="35">
        <v>110</v>
      </c>
      <c r="G248" s="35">
        <v>410</v>
      </c>
    </row>
    <row r="249" spans="1:9" x14ac:dyDescent="0.25">
      <c r="A249" t="s">
        <v>336</v>
      </c>
      <c r="B249" s="480">
        <v>4</v>
      </c>
      <c r="C249" s="480">
        <v>4</v>
      </c>
      <c r="D249" s="35">
        <v>4.0250000000000004</v>
      </c>
      <c r="E249" s="35">
        <v>95</v>
      </c>
      <c r="F249" s="35">
        <v>110</v>
      </c>
      <c r="G249" s="35">
        <v>410</v>
      </c>
    </row>
    <row r="250" spans="1:9" x14ac:dyDescent="0.25">
      <c r="A250" t="s">
        <v>337</v>
      </c>
      <c r="B250" s="480">
        <v>4</v>
      </c>
      <c r="C250" s="480">
        <v>4</v>
      </c>
      <c r="D250" s="35">
        <v>4.0250000000000004</v>
      </c>
      <c r="E250" s="35">
        <v>95</v>
      </c>
      <c r="F250" s="35">
        <v>110</v>
      </c>
      <c r="G250" s="35">
        <v>410</v>
      </c>
    </row>
    <row r="251" spans="1:9" x14ac:dyDescent="0.25">
      <c r="A251" t="s">
        <v>338</v>
      </c>
      <c r="B251" s="480">
        <v>4</v>
      </c>
      <c r="C251" s="480">
        <v>4</v>
      </c>
      <c r="D251" s="35">
        <v>4.0250000000000004</v>
      </c>
      <c r="E251" s="35">
        <v>95</v>
      </c>
      <c r="F251" s="35">
        <v>110</v>
      </c>
      <c r="G251" s="35">
        <v>410</v>
      </c>
    </row>
    <row r="252" spans="1:9" x14ac:dyDescent="0.25">
      <c r="A252" t="s">
        <v>339</v>
      </c>
      <c r="B252" s="480">
        <v>4</v>
      </c>
      <c r="C252" s="480">
        <v>4</v>
      </c>
      <c r="D252" s="35">
        <v>4.0250000000000004</v>
      </c>
      <c r="E252" s="35">
        <v>95</v>
      </c>
      <c r="F252" s="35">
        <v>110</v>
      </c>
      <c r="G252" s="35">
        <v>410</v>
      </c>
    </row>
    <row r="253" spans="1:9" x14ac:dyDescent="0.25">
      <c r="A253" t="s">
        <v>340</v>
      </c>
      <c r="B253" s="480">
        <v>4</v>
      </c>
      <c r="C253" s="480">
        <v>4</v>
      </c>
      <c r="D253" s="35">
        <v>4.0250000000000004</v>
      </c>
      <c r="E253" s="35">
        <v>95</v>
      </c>
      <c r="F253" s="35">
        <v>110</v>
      </c>
      <c r="G253" s="35">
        <v>410</v>
      </c>
    </row>
    <row r="254" spans="1:9" ht="13" x14ac:dyDescent="0.3">
      <c r="A254" s="191" t="s">
        <v>376</v>
      </c>
    </row>
    <row r="255" spans="1:9" x14ac:dyDescent="0.25">
      <c r="A255" t="s">
        <v>67</v>
      </c>
      <c r="B255" t="s">
        <v>375</v>
      </c>
      <c r="C255" s="529" t="s">
        <v>363</v>
      </c>
      <c r="D255" s="529"/>
      <c r="E255" s="529" t="s">
        <v>176</v>
      </c>
      <c r="F255" s="529"/>
      <c r="G255" t="s">
        <v>364</v>
      </c>
    </row>
    <row r="256" spans="1:9" x14ac:dyDescent="0.25">
      <c r="A256" t="s">
        <v>377</v>
      </c>
      <c r="B256" s="35">
        <v>15.88</v>
      </c>
      <c r="C256" s="35">
        <v>15.885</v>
      </c>
      <c r="D256" s="35">
        <v>15.904999999999999</v>
      </c>
      <c r="E256" s="35">
        <v>145</v>
      </c>
      <c r="F256" s="35">
        <v>180</v>
      </c>
      <c r="G256" s="35">
        <v>410</v>
      </c>
      <c r="I256" t="s">
        <v>377</v>
      </c>
    </row>
    <row r="257" spans="1:9" x14ac:dyDescent="0.25">
      <c r="A257" t="s">
        <v>378</v>
      </c>
      <c r="B257" s="35">
        <v>15.88</v>
      </c>
      <c r="C257" s="35">
        <v>15.885</v>
      </c>
      <c r="D257" s="35">
        <v>15.904999999999999</v>
      </c>
      <c r="E257" s="35">
        <v>145</v>
      </c>
      <c r="F257" s="35">
        <v>180</v>
      </c>
      <c r="G257" s="35">
        <v>410</v>
      </c>
      <c r="I257" t="s">
        <v>378</v>
      </c>
    </row>
    <row r="258" spans="1:9" x14ac:dyDescent="0.25">
      <c r="A258" t="s">
        <v>379</v>
      </c>
      <c r="B258" s="35">
        <v>15.88</v>
      </c>
      <c r="C258" s="35">
        <v>15.885</v>
      </c>
      <c r="D258" s="35">
        <v>15.904999999999999</v>
      </c>
      <c r="E258" s="35">
        <v>145</v>
      </c>
      <c r="F258" s="35">
        <v>180</v>
      </c>
      <c r="G258" s="35">
        <v>410</v>
      </c>
      <c r="I258" t="s">
        <v>379</v>
      </c>
    </row>
    <row r="259" spans="1:9" x14ac:dyDescent="0.25">
      <c r="A259" t="s">
        <v>380</v>
      </c>
      <c r="B259" s="35">
        <v>15.88</v>
      </c>
      <c r="C259" s="35">
        <v>15.885</v>
      </c>
      <c r="D259" s="35">
        <v>15.904999999999999</v>
      </c>
      <c r="E259" s="35">
        <v>145</v>
      </c>
      <c r="F259" s="35">
        <v>180</v>
      </c>
      <c r="G259" s="35">
        <v>410</v>
      </c>
      <c r="I259" t="s">
        <v>380</v>
      </c>
    </row>
    <row r="260" spans="1:9" x14ac:dyDescent="0.25">
      <c r="A260" t="s">
        <v>381</v>
      </c>
      <c r="B260" s="35">
        <v>11.34</v>
      </c>
      <c r="C260" s="35">
        <v>11.345000000000001</v>
      </c>
      <c r="D260" s="35">
        <v>11.365</v>
      </c>
      <c r="E260" s="35">
        <v>130</v>
      </c>
      <c r="F260" s="35">
        <v>165</v>
      </c>
      <c r="G260" s="35">
        <v>410</v>
      </c>
      <c r="I260" t="s">
        <v>381</v>
      </c>
    </row>
    <row r="261" spans="1:9" x14ac:dyDescent="0.25">
      <c r="A261" t="s">
        <v>382</v>
      </c>
      <c r="B261" s="35">
        <v>11.34</v>
      </c>
      <c r="C261" s="35">
        <v>11.345000000000001</v>
      </c>
      <c r="D261" s="35">
        <v>11.365</v>
      </c>
      <c r="E261" s="35">
        <v>130</v>
      </c>
      <c r="F261" s="35">
        <v>165</v>
      </c>
      <c r="G261" s="35">
        <v>410</v>
      </c>
      <c r="I261" t="s">
        <v>382</v>
      </c>
    </row>
    <row r="262" spans="1:9" x14ac:dyDescent="0.25">
      <c r="A262" t="s">
        <v>383</v>
      </c>
      <c r="B262" s="35">
        <v>9.08</v>
      </c>
      <c r="C262" s="35">
        <v>9.0850000000000009</v>
      </c>
      <c r="D262" s="35">
        <v>9.1050000000000004</v>
      </c>
      <c r="E262" s="35">
        <v>120</v>
      </c>
      <c r="F262" s="35">
        <v>155</v>
      </c>
      <c r="G262" s="35">
        <v>410</v>
      </c>
      <c r="I262" t="s">
        <v>383</v>
      </c>
    </row>
    <row r="263" spans="1:9" x14ac:dyDescent="0.25">
      <c r="A263" t="s">
        <v>257</v>
      </c>
      <c r="B263" s="35">
        <v>9.08</v>
      </c>
      <c r="C263" s="35">
        <v>9.0850000000000009</v>
      </c>
      <c r="D263" s="35">
        <v>9.1050000000000004</v>
      </c>
      <c r="E263" s="35">
        <v>120</v>
      </c>
      <c r="F263" s="35">
        <v>155</v>
      </c>
      <c r="G263" s="35">
        <v>410</v>
      </c>
      <c r="I263" t="s">
        <v>257</v>
      </c>
    </row>
    <row r="264" spans="1:9" x14ac:dyDescent="0.25">
      <c r="A264" t="s">
        <v>384</v>
      </c>
      <c r="B264" s="35">
        <v>7.26</v>
      </c>
      <c r="C264" s="35">
        <v>7.2649999999999997</v>
      </c>
      <c r="D264" s="35">
        <v>7.2850000000000001</v>
      </c>
      <c r="E264" s="35">
        <v>110</v>
      </c>
      <c r="F264" s="35">
        <v>145</v>
      </c>
      <c r="G264" s="35">
        <v>410</v>
      </c>
      <c r="I264" t="s">
        <v>384</v>
      </c>
    </row>
    <row r="265" spans="1:9" x14ac:dyDescent="0.25">
      <c r="A265" t="s">
        <v>385</v>
      </c>
      <c r="B265" s="35">
        <v>7.26</v>
      </c>
      <c r="C265" s="35">
        <v>7.2649999999999997</v>
      </c>
      <c r="D265" s="35">
        <v>7.2850000000000001</v>
      </c>
      <c r="E265" s="35">
        <v>110</v>
      </c>
      <c r="F265" s="35">
        <v>145</v>
      </c>
      <c r="G265" s="35">
        <v>410</v>
      </c>
      <c r="I265" t="s">
        <v>385</v>
      </c>
    </row>
    <row r="266" spans="1:9" x14ac:dyDescent="0.25">
      <c r="A266" t="s">
        <v>386</v>
      </c>
      <c r="B266" s="35">
        <v>5.45</v>
      </c>
      <c r="C266" s="35">
        <v>5.4550000000000001</v>
      </c>
      <c r="D266" s="35">
        <v>5.4749999999999996</v>
      </c>
      <c r="E266" s="35">
        <v>100</v>
      </c>
      <c r="F266" s="35">
        <v>135</v>
      </c>
      <c r="G266" s="35">
        <v>410</v>
      </c>
      <c r="I266" t="s">
        <v>386</v>
      </c>
    </row>
    <row r="267" spans="1:9" x14ac:dyDescent="0.25">
      <c r="A267" t="s">
        <v>387</v>
      </c>
      <c r="B267" s="35">
        <v>5.45</v>
      </c>
      <c r="C267" s="35">
        <v>5.4550000000000001</v>
      </c>
      <c r="D267" s="35">
        <v>5.4749999999999996</v>
      </c>
      <c r="E267" s="35">
        <v>100</v>
      </c>
      <c r="F267" s="35">
        <v>135</v>
      </c>
      <c r="G267" s="35">
        <v>410</v>
      </c>
      <c r="I267" t="s">
        <v>387</v>
      </c>
    </row>
    <row r="268" spans="1:9" x14ac:dyDescent="0.25">
      <c r="A268" t="s">
        <v>388</v>
      </c>
      <c r="B268" s="35">
        <v>5.45</v>
      </c>
      <c r="C268" s="35">
        <v>5.4550000000000001</v>
      </c>
      <c r="D268" s="35">
        <v>5.4749999999999996</v>
      </c>
      <c r="E268" s="35">
        <v>100</v>
      </c>
      <c r="F268" s="35">
        <v>135</v>
      </c>
      <c r="G268" s="35">
        <v>410</v>
      </c>
      <c r="I268" t="s">
        <v>388</v>
      </c>
    </row>
    <row r="269" spans="1:9" x14ac:dyDescent="0.25">
      <c r="A269" t="s">
        <v>389</v>
      </c>
      <c r="B269" s="35">
        <v>5.45</v>
      </c>
      <c r="C269" s="35">
        <v>5.4550000000000001</v>
      </c>
      <c r="D269" s="35">
        <v>5.4749999999999996</v>
      </c>
      <c r="E269" s="35">
        <v>100</v>
      </c>
      <c r="F269" s="35">
        <v>135</v>
      </c>
      <c r="G269" s="35">
        <v>410</v>
      </c>
      <c r="I269" t="s">
        <v>389</v>
      </c>
    </row>
    <row r="270" spans="1:9" x14ac:dyDescent="0.25">
      <c r="A270" t="s">
        <v>390</v>
      </c>
      <c r="B270" s="35">
        <v>5.45</v>
      </c>
      <c r="C270" s="35">
        <v>5.4550000000000001</v>
      </c>
      <c r="D270" s="35">
        <v>5.4749999999999996</v>
      </c>
      <c r="E270" s="35">
        <v>100</v>
      </c>
      <c r="F270" s="35">
        <v>135</v>
      </c>
      <c r="G270" s="35">
        <v>410</v>
      </c>
      <c r="I270" t="s">
        <v>390</v>
      </c>
    </row>
    <row r="271" spans="1:9" x14ac:dyDescent="0.25">
      <c r="A271" t="s">
        <v>391</v>
      </c>
      <c r="B271" s="35">
        <v>9.08</v>
      </c>
      <c r="C271" s="35">
        <v>9.0850000000000009</v>
      </c>
      <c r="D271" s="35">
        <v>9.1050000000000004</v>
      </c>
      <c r="E271" s="35">
        <v>120</v>
      </c>
      <c r="F271" s="35">
        <v>155</v>
      </c>
      <c r="G271" s="35">
        <v>410</v>
      </c>
      <c r="I271" t="s">
        <v>391</v>
      </c>
    </row>
    <row r="272" spans="1:9" x14ac:dyDescent="0.25">
      <c r="A272" t="s">
        <v>392</v>
      </c>
      <c r="B272" s="35">
        <v>9.08</v>
      </c>
      <c r="C272" s="35">
        <v>9.0850000000000009</v>
      </c>
      <c r="D272" s="35">
        <v>9.1050000000000004</v>
      </c>
      <c r="E272" s="35">
        <v>120</v>
      </c>
      <c r="F272" s="35">
        <v>155</v>
      </c>
      <c r="G272" s="35">
        <v>410</v>
      </c>
      <c r="I272" t="s">
        <v>392</v>
      </c>
    </row>
    <row r="273" spans="1:9" x14ac:dyDescent="0.25">
      <c r="A273" t="s">
        <v>393</v>
      </c>
      <c r="B273" s="35">
        <v>9.08</v>
      </c>
      <c r="C273" s="35">
        <v>9.0850000000000009</v>
      </c>
      <c r="D273" s="35">
        <v>9.1050000000000004</v>
      </c>
      <c r="E273" s="35">
        <v>120</v>
      </c>
      <c r="F273" s="35">
        <v>155</v>
      </c>
      <c r="G273" s="35">
        <v>410</v>
      </c>
      <c r="I273" t="s">
        <v>393</v>
      </c>
    </row>
    <row r="274" spans="1:9" x14ac:dyDescent="0.25">
      <c r="A274" t="s">
        <v>394</v>
      </c>
      <c r="B274" s="35">
        <v>9.08</v>
      </c>
      <c r="C274" s="35">
        <v>9.0850000000000009</v>
      </c>
      <c r="D274" s="35">
        <v>9.1050000000000004</v>
      </c>
      <c r="E274" s="35">
        <v>120</v>
      </c>
      <c r="F274" s="35">
        <v>155</v>
      </c>
      <c r="G274" s="35">
        <v>410</v>
      </c>
      <c r="I274" t="s">
        <v>394</v>
      </c>
    </row>
    <row r="275" spans="1:9" x14ac:dyDescent="0.25">
      <c r="A275" t="s">
        <v>395</v>
      </c>
      <c r="B275" s="35">
        <v>7.26</v>
      </c>
      <c r="C275" s="35">
        <v>7.2649999999999997</v>
      </c>
      <c r="D275" s="35">
        <v>7.2850000000000001</v>
      </c>
      <c r="E275" s="35">
        <v>110</v>
      </c>
      <c r="F275" s="35">
        <v>145</v>
      </c>
      <c r="G275" s="35">
        <v>410</v>
      </c>
      <c r="I275" t="s">
        <v>395</v>
      </c>
    </row>
    <row r="276" spans="1:9" x14ac:dyDescent="0.25">
      <c r="A276" t="s">
        <v>396</v>
      </c>
      <c r="B276" s="35">
        <v>7.26</v>
      </c>
      <c r="C276" s="35">
        <v>7.2649999999999997</v>
      </c>
      <c r="D276" s="35">
        <v>7.2850000000000001</v>
      </c>
      <c r="E276" s="35">
        <v>110</v>
      </c>
      <c r="F276" s="35">
        <v>145</v>
      </c>
      <c r="G276" s="35">
        <v>410</v>
      </c>
      <c r="I276" t="s">
        <v>396</v>
      </c>
    </row>
    <row r="277" spans="1:9" x14ac:dyDescent="0.25">
      <c r="A277" t="s">
        <v>397</v>
      </c>
      <c r="B277" s="35">
        <v>5.45</v>
      </c>
      <c r="C277" s="35">
        <v>5.4550000000000001</v>
      </c>
      <c r="D277" s="35">
        <v>5.4749999999999996</v>
      </c>
      <c r="E277" s="35">
        <v>100</v>
      </c>
      <c r="F277" s="35">
        <v>135</v>
      </c>
      <c r="G277" s="35">
        <v>410</v>
      </c>
      <c r="I277" t="s">
        <v>397</v>
      </c>
    </row>
    <row r="278" spans="1:9" x14ac:dyDescent="0.25">
      <c r="A278" t="s">
        <v>398</v>
      </c>
      <c r="B278" s="35">
        <v>5.45</v>
      </c>
      <c r="C278" s="35">
        <v>5.4550000000000001</v>
      </c>
      <c r="D278" s="35">
        <v>5.4749999999999996</v>
      </c>
      <c r="E278" s="35">
        <v>100</v>
      </c>
      <c r="F278" s="35">
        <v>135</v>
      </c>
      <c r="G278" s="35">
        <v>410</v>
      </c>
      <c r="I278" t="s">
        <v>398</v>
      </c>
    </row>
    <row r="279" spans="1:9" x14ac:dyDescent="0.25">
      <c r="A279" t="s">
        <v>399</v>
      </c>
      <c r="B279" s="35">
        <v>5.45</v>
      </c>
      <c r="C279" s="35">
        <v>5.4550000000000001</v>
      </c>
      <c r="D279" s="35">
        <v>5.4749999999999996</v>
      </c>
      <c r="E279" s="35">
        <v>100</v>
      </c>
      <c r="F279" s="35">
        <v>135</v>
      </c>
      <c r="G279" s="35">
        <v>410</v>
      </c>
      <c r="I279" t="s">
        <v>399</v>
      </c>
    </row>
    <row r="280" spans="1:9" x14ac:dyDescent="0.25">
      <c r="A280" t="s">
        <v>400</v>
      </c>
      <c r="B280" s="480">
        <v>4</v>
      </c>
      <c r="C280" s="480">
        <v>4</v>
      </c>
      <c r="D280" s="35">
        <v>4.0250000000000004</v>
      </c>
      <c r="E280" s="35">
        <v>95</v>
      </c>
      <c r="F280" s="35">
        <v>110</v>
      </c>
      <c r="G280" s="35">
        <v>410</v>
      </c>
      <c r="I280" t="s">
        <v>400</v>
      </c>
    </row>
    <row r="281" spans="1:9" x14ac:dyDescent="0.25">
      <c r="A281" t="s">
        <v>401</v>
      </c>
      <c r="B281" s="480">
        <v>4</v>
      </c>
      <c r="C281" s="480">
        <v>4</v>
      </c>
      <c r="D281" s="35">
        <v>4.0250000000000004</v>
      </c>
      <c r="E281" s="35">
        <v>95</v>
      </c>
      <c r="F281" s="35">
        <v>110</v>
      </c>
      <c r="G281" s="35">
        <v>410</v>
      </c>
      <c r="I281" t="s">
        <v>401</v>
      </c>
    </row>
    <row r="282" spans="1:9" x14ac:dyDescent="0.25">
      <c r="A282" t="s">
        <v>402</v>
      </c>
      <c r="B282" s="480">
        <v>4</v>
      </c>
      <c r="C282" s="480">
        <v>4</v>
      </c>
      <c r="D282" s="35">
        <v>4.0250000000000004</v>
      </c>
      <c r="E282" s="35">
        <v>95</v>
      </c>
      <c r="F282" s="35">
        <v>110</v>
      </c>
      <c r="G282" s="35">
        <v>410</v>
      </c>
      <c r="I282" t="s">
        <v>402</v>
      </c>
    </row>
    <row r="283" spans="1:9" x14ac:dyDescent="0.25">
      <c r="A283" t="s">
        <v>273</v>
      </c>
      <c r="B283" s="480">
        <v>4</v>
      </c>
      <c r="C283" s="480">
        <v>4</v>
      </c>
      <c r="D283" s="35">
        <v>4.0250000000000004</v>
      </c>
      <c r="E283" s="35">
        <v>95</v>
      </c>
      <c r="F283" s="35">
        <v>110</v>
      </c>
      <c r="G283" s="35">
        <v>410</v>
      </c>
      <c r="I283" t="s">
        <v>273</v>
      </c>
    </row>
    <row r="284" spans="1:9" x14ac:dyDescent="0.25">
      <c r="A284" t="s">
        <v>403</v>
      </c>
      <c r="B284" s="480">
        <v>4</v>
      </c>
      <c r="C284" s="480">
        <v>4</v>
      </c>
      <c r="D284" s="35">
        <v>4.0250000000000004</v>
      </c>
      <c r="E284" s="35">
        <v>95</v>
      </c>
      <c r="F284" s="35">
        <v>110</v>
      </c>
      <c r="G284" s="35">
        <v>410</v>
      </c>
      <c r="I284" t="s">
        <v>403</v>
      </c>
    </row>
    <row r="285" spans="1:9" x14ac:dyDescent="0.25">
      <c r="A285" t="s">
        <v>404</v>
      </c>
      <c r="B285" s="480">
        <v>4</v>
      </c>
      <c r="C285" s="480">
        <v>4</v>
      </c>
      <c r="D285" s="35">
        <v>4.0250000000000004</v>
      </c>
      <c r="E285" s="35">
        <v>95</v>
      </c>
      <c r="F285" s="35">
        <v>110</v>
      </c>
      <c r="G285" s="35">
        <v>410</v>
      </c>
      <c r="I285" t="s">
        <v>404</v>
      </c>
    </row>
  </sheetData>
  <mergeCells count="17">
    <mergeCell ref="C223:D223"/>
    <mergeCell ref="E223:F223"/>
    <mergeCell ref="C255:D255"/>
    <mergeCell ref="E255:F255"/>
    <mergeCell ref="C167:D167"/>
    <mergeCell ref="E167:F167"/>
    <mergeCell ref="G167:H167"/>
    <mergeCell ref="I167:J167"/>
    <mergeCell ref="K167:L167"/>
    <mergeCell ref="M167:N167"/>
    <mergeCell ref="D4:E4"/>
    <mergeCell ref="D58:E58"/>
    <mergeCell ref="F58:G58"/>
    <mergeCell ref="H58:I58"/>
    <mergeCell ref="J58:K58"/>
    <mergeCell ref="C111:D111"/>
    <mergeCell ref="E111:F111"/>
  </mergeCells>
  <phoneticPr fontId="70" type="noConversion"/>
  <hyperlinks>
    <hyperlink ref="G2" location="Ohjeet!A1" display="Ohjeet" xr:uid="{00000000-0004-0000-0D00-000000000000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14</vt:i4>
      </vt:variant>
      <vt:variant>
        <vt:lpstr>Nimetyt alueet</vt:lpstr>
      </vt:variant>
      <vt:variant>
        <vt:i4>20</vt:i4>
      </vt:variant>
    </vt:vector>
  </HeadingPairs>
  <TitlesOfParts>
    <vt:vector size="34" baseType="lpstr">
      <vt:lpstr>Ohjeet</vt:lpstr>
      <vt:lpstr>JavKeih</vt:lpstr>
      <vt:lpstr>JavKeiPK</vt:lpstr>
      <vt:lpstr>DisKie</vt:lpstr>
      <vt:lpstr>DisKiekPK</vt:lpstr>
      <vt:lpstr>HamMou</vt:lpstr>
      <vt:lpstr>HamMouPK</vt:lpstr>
      <vt:lpstr>ShotpKuu</vt:lpstr>
      <vt:lpstr>ShotpKuuPK</vt:lpstr>
      <vt:lpstr>WeiPain</vt:lpstr>
      <vt:lpstr>WeiPainPK</vt:lpstr>
      <vt:lpstr>Kilpailijat</vt:lpstr>
      <vt:lpstr>Yht_veto</vt:lpstr>
      <vt:lpstr>Mitat</vt:lpstr>
      <vt:lpstr>Ohjeet!_1._Yleistä</vt:lpstr>
      <vt:lpstr>Ohjeet!_10._Piilotetut_rivit_ja_sarakkeet</vt:lpstr>
      <vt:lpstr>Ohjeet!_11._Kiinnitetyt_ruudut</vt:lpstr>
      <vt:lpstr>_12._Yhteenvedot</vt:lpstr>
      <vt:lpstr>Ohjeet!_14._Vaihtoehto_monenkokoisille_välineille</vt:lpstr>
      <vt:lpstr>Ohjeet!_15._Rivien_lisääminen_tallennustaulukkkoon</vt:lpstr>
      <vt:lpstr>Ohjeet!_16.__Latojan_huomautuksia</vt:lpstr>
      <vt:lpstr>_2._Sarjan_valinta</vt:lpstr>
      <vt:lpstr>Ohjeet!_3._Kilpailijat</vt:lpstr>
      <vt:lpstr>Ohjeet!_4._Tallennustaulukot</vt:lpstr>
      <vt:lpstr>Ohjeet!_5._Mittauspöytäkirjat</vt:lpstr>
      <vt:lpstr>Ohjeet!_6._Taulukoiden_kopioiminen</vt:lpstr>
      <vt:lpstr>Ohjeet!_7._Taulukoiden_suojaaminen</vt:lpstr>
      <vt:lpstr>Ohjeet!_8._Tietojen_kelpoisuuden_tarkistaminen</vt:lpstr>
      <vt:lpstr>Ohjeet!_9._Tallennustaulukon_tulostaminen</vt:lpstr>
      <vt:lpstr>Ohjeet!Linkkejä</vt:lpstr>
      <vt:lpstr>Ohjeiden_alku</vt:lpstr>
      <vt:lpstr>DisKiekPK!Tulostusalue</vt:lpstr>
      <vt:lpstr>HamMouPK!Tulostusalue</vt:lpstr>
      <vt:lpstr>JavKeiPK!Tulostusalue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Esko Koistinen</dc:creator>
  <cp:lastModifiedBy>Mika Muukka</cp:lastModifiedBy>
  <cp:revision>1</cp:revision>
  <cp:lastPrinted>2015-07-29T05:40:29Z</cp:lastPrinted>
  <dcterms:created xsi:type="dcterms:W3CDTF">2005-05-21T09:23:37Z</dcterms:created>
  <dcterms:modified xsi:type="dcterms:W3CDTF">2025-04-04T11:22:09Z</dcterms:modified>
</cp:coreProperties>
</file>